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<sst xmlns="http://schemas.openxmlformats.org/spreadsheetml/2006/main" count="207" uniqueCount="200">
  <si>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</si>
  <si>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</si>
  <si>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</si>
  <si>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</si>
  <si>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</si>
  <si>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</si>
  <si>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</si>
  <si>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</si>
  <si>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</si>
  <si>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</si>
  <si>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</si>
  <si>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</si>
  <si>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</si>
  <si>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</si>
  <si>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</si>
  <si>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</si>
  <si>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</si>
  <si>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</si>
  <si>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</si>
  <si>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</si>
  <si>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</si>
  <si>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</si>
  <si>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</si>
  <si>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</si>
  <si>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</si>
  <si>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</si>
  <si>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</si>
  <si>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</si>
  <si>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</si>
  <si>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</si>
  <si>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</si>
  <si>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</si>
  <si>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</si>
  <si>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</si>
  <si>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</si>
  <si>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</si>
  <si>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</si>
  <si>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</si>
  <si>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</si>
  <si>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</si>
  <si>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</si>
  <si>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</si>
  <si>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</si>
  <si>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</si>
  <si>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</si>
  <si>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</si>
  <si>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</si>
  <si>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</si>
  <si>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</si>
  <si>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</si>
  <si>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</si>
  <si>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</si>
  <si>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</si>
  <si>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</si>
  <si>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</si>
  <si>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</si>
  <si>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</si>
  <si>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</si>
  <si>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</si>
  <si>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</si>
  <si>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</si>
  <si>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</si>
  <si>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</si>
  <si>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</si>
  <si>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</si>
  <si>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</si>
  <si>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</si>
  <si>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</si>
  <si>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</si>
  <si>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</si>
  <si>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</si>
  <si>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</si>
  <si>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</si>
  <si>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</si>
  <si>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</si>
  <si>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</si>
  <si>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</si>
  <si>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</si>
  <si>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</si>
  <si>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</si>
  <si>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</si>
  <si>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</si>
  <si>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</si>
  <si>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</si>
  <si>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</si>
  <si>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</si>
  <si>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</si>
  <si>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</si>
  <si>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</si>
  <si>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</si>
  <si>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</si>
  <si>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</si>
  <si>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</si>
  <si>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 9 месяцев 2015 года</t>
  </si>
  <si>
    <t>за 9 месяцев 2014 года</t>
  </si>
  <si>
    <t>20000000000000000</t>
  </si>
  <si>
    <t>20200000000000000</t>
  </si>
  <si>
    <t>Дотации бюджетам бюджетной системы Российской Федерации</t>
  </si>
  <si>
    <t> 20201000000000151</t>
  </si>
  <si>
    <t> 20201001050002151</t>
  </si>
  <si>
    <t> 20201003050000151</t>
  </si>
  <si>
    <t>20202000000000151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</si>
  <si>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</si>
  <si>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20202009050000151</t>
  </si>
  <si>
    <t>Субсидии бюджетам муниципальных районов на мероприятия государственной программы Российской Федерации "Доступная среда" на 2011-2015 годы</t>
  </si>
  <si>
    <t>20202051050000151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</si>
  <si>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</si>
  <si>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20202215050000151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</si>
  <si>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</si>
  <si>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 20202088050001151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</si>
  <si>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 субъектов РФ</t>
  </si>
  <si>
    <t> 20202089050001151</t>
  </si>
  <si>
    <t>Субсидии бюджетам муниципальных районов на софинансирование расходных обязательств по реализации мероприятий муниципальных программ развития малого и среднего предпринимательства</t>
  </si>
  <si>
    <t>20202999050025151</t>
  </si>
  <si>
    <t>Субсидии бюджетам муниципальных районов на обеспечение жильем молодых семей за счет средств областного бюджета</t>
  </si>
  <si>
    <t>20202999050029151</t>
  </si>
  <si>
    <t>Субсидии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</si>
  <si>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 20202999100037151</t>
  </si>
  <si>
    <t>Субсидии бюджетам поселений области на капитальных ремонт и ремонт автомобильных дорог общего пользования населенных пунктов</t>
  </si>
  <si>
    <t> 20202999100038151</t>
  </si>
  <si>
    <t>Субсидии бюджетам муниципальных районов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</si>
  <si>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 20202999050039151</t>
  </si>
  <si>
    <t xml:space="preserve">Субсидии бюджетам муниципальных районов  на организацию  подвоза обучающихся к муниципальным общеобразовательным учреждениям </t>
  </si>
  <si>
    <t> 20202999050048151</t>
  </si>
  <si>
    <t>Субсидии бюджетам муниципальных районов на софинансирование мероприятий по приведению в соответствие лицензионным требованиям муниципальных общеобразовательных учреждений, муниципальных дошкольных образовательных учреждений, муниципальных учреждений дополнительного образования детей в Саратовской области</t>
  </si>
  <si>
    <t> 20202999050049151</t>
  </si>
  <si>
    <t>Субсидия бюджетам муниципальных районов области на софинансирование расходных обязательств муниципальных образований области по укреплению материально-технической базы, проведению капитального и текущего ремонта муниципальных учреждений сферы культуры в рамках реализации долгосрочной областной целевой программы «Развитие культуры» на 2013-2017 годы</t>
  </si>
  <si>
    <t> 20202999050050151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</si>
  <si>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</si>
  <si>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20202999050059151</t>
  </si>
  <si>
    <t>Субсидии бюджетам муниципальных районов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</si>
  <si>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20202999050061151</t>
  </si>
  <si>
    <t xml:space="preserve">Субвенции бюджетам бюджетной системы Российской Федерации </t>
  </si>
  <si>
    <t>20203000000000151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</si>
  <si>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</si>
  <si>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</si>
  <si>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</si>
  <si>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 20203015050000151</t>
  </si>
  <si>
    <t>Субвенции бюджетам муниципальных районов на реализацию основных общеобразовательных программ в части финансирования расходов на ежемесячное денежное вознаграждение за классное руководство</t>
  </si>
  <si>
    <t> 20203021050000151</t>
  </si>
  <si>
    <t>Субвенции бюджетам муниципальных районов на реализацию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расходов на содержание зданий и коммунальных расходов, осуществляемых из местных бюджетов)</t>
  </si>
  <si>
    <t xml:space="preserve"> 20203024050001151 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</si>
  <si>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</si>
  <si>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 20203024050003151</t>
  </si>
  <si>
    <t>Субвенция бюджетам муниципальных районов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</t>
  </si>
  <si>
    <t> 20203024050004151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</si>
  <si>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</si>
  <si>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 20203024050007151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</si>
  <si>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</si>
  <si>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 20203024050008151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</si>
  <si>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</si>
  <si>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 20203024050009151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</si>
  <si>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</si>
  <si>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 20203024050010151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</si>
  <si>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</si>
  <si>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</si>
  <si>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</si>
  <si>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20203024050012151</t>
  </si>
  <si>
    <t>Субвенция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</si>
  <si>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20203024050014151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</si>
  <si>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</si>
  <si>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 20203024050015151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</si>
  <si>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</si>
  <si>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 20203024050016151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</si>
  <si>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</t>
  </si>
  <si>
    <t> 20203024050027151</t>
  </si>
  <si>
    <t>Субвенция бюджетам муниципальных районов на осуществление органами местного самоуправления государственных полномочий  по частичному финансированию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</si>
  <si>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20203024050028151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</si>
  <si>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частичное финансирование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</si>
  <si>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20203024050029151</t>
  </si>
  <si>
    <t>Субвенции бюджетам муниципальных районов на осуществление органами местного самоуправления отдельных 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</si>
  <si>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20203024050032151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</si>
  <si>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</si>
  <si>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20203024050037151</t>
  </si>
  <si>
    <t>Субвенция бюджетам муниципальных районов на модернизацию региональных систем общего образования</t>
  </si>
  <si>
    <t> 20203078050000151</t>
  </si>
  <si>
    <t>20204000000000151</t>
  </si>
  <si>
    <t>Межбюджетные трансферты,  передаваемые бюджетам муниципальных районов на комплектование книжных фондов библиотек муниципальных районов- средства федерального бюджета</t>
  </si>
  <si>
    <t> 20204025050000151</t>
  </si>
  <si>
    <t>Межбюджетные трансферты бюджетам муниципальных районов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</si>
  <si>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</si>
  <si>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>Иные межбюджетные трансферты на государственную поддержку муниципальных учреждений культуры</t>
  </si>
  <si>
    <t>20204052050000151</t>
  </si>
  <si>
    <t xml:space="preserve"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 </t>
  </si>
  <si>
    <t>20204053050000151</t>
  </si>
  <si>
    <t xml:space="preserve">Иные межбюджетные трансферты бюджетам муниципаьных районов на подготовку к безаварийному пропуску весеннего половодья </t>
  </si>
  <si>
    <t>20204999050006151</t>
  </si>
  <si>
    <t>Иные межбюджетные трансферты бюджетам муниципальных районов на комплектование книжных фондов библиотек – средства областного бюджета</t>
  </si>
  <si>
    <t> 20204999050007151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</si>
  <si>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</si>
  <si>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</si>
  <si>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</si>
  <si>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</si>
  <si>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</si>
  <si>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</si>
  <si>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</si>
  <si>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</si>
  <si>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</si>
  <si>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21905000050000151</t>
  </si>
  <si>
    <t>Доходы консолидированного бюджета Питерского муниципального района Саратовской области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</si>
</sst>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</numFmts>
  <fonts count="65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i/>
      <sz val="10"/>
      <name val="Microsoft Sans Serif"/>
      <family val="2"/>
    </font>
    <font>
      <i/>
      <sz val="8"/>
      <name val="Microsoft Sans Serif"/>
      <family val="2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8"/>
      <color rgb="FFFF0000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11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11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3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3" fontId="2" fillId="0" borderId="14" xfId="0" applyNumberFormat="1" applyFont="1" applyBorder="1" applyAlignment="1">
      <alignment horizontal="right" vertical="center" wrapText="1"/>
    </xf>
    <xf numFmtId="174" fontId="54" fillId="0" borderId="10" xfId="0" applyNumberFormat="1" applyFont="1" applyBorder="1" applyAlignment="1">
      <alignment horizontal="right" vertical="center" wrapText="1"/>
    </xf>
    <xf numFmtId="174" fontId="55" fillId="0" borderId="10" xfId="0" applyNumberFormat="1" applyFont="1" applyBorder="1" applyAlignment="1">
      <alignment horizontal="right" vertical="center" wrapText="1"/>
    </xf>
    <xf numFmtId="174" fontId="56" fillId="0" borderId="10" xfId="0" applyNumberFormat="1" applyFont="1" applyBorder="1" applyAlignment="1">
      <alignment horizontal="right" vertical="center" wrapText="1"/>
    </xf>
    <xf numFmtId="174" fontId="57" fillId="0" borderId="10" xfId="0" applyNumberFormat="1" applyFont="1" applyBorder="1" applyAlignment="1">
      <alignment horizontal="right" vertical="center" wrapText="1"/>
    </xf>
    <xf numFmtId="174" fontId="57" fillId="0" borderId="12" xfId="0" applyNumberFormat="1" applyFont="1" applyBorder="1" applyAlignment="1">
      <alignment horizontal="right" vertical="center" wrapText="1"/>
    </xf>
    <xf numFmtId="174" fontId="54" fillId="0" borderId="15" xfId="0" applyNumberFormat="1" applyFont="1" applyBorder="1" applyAlignment="1">
      <alignment horizontal="right" vertical="center" wrapText="1"/>
    </xf>
    <xf numFmtId="174" fontId="55" fillId="0" borderId="16" xfId="0" applyNumberFormat="1" applyFont="1" applyBorder="1" applyAlignment="1">
      <alignment horizontal="right" vertical="center" wrapText="1"/>
    </xf>
    <xf numFmtId="174" fontId="56" fillId="0" borderId="16" xfId="0" applyNumberFormat="1" applyFont="1" applyBorder="1" applyAlignment="1">
      <alignment horizontal="right" vertical="center" wrapText="1"/>
    </xf>
    <xf numFmtId="174" fontId="57" fillId="0" borderId="16" xfId="0" applyNumberFormat="1" applyFont="1" applyBorder="1" applyAlignment="1">
      <alignment horizontal="right" vertical="center" wrapText="1"/>
    </xf>
    <xf numFmtId="174" fontId="57" fillId="0" borderId="17" xfId="0" applyNumberFormat="1" applyFont="1" applyBorder="1" applyAlignment="1">
      <alignment horizontal="right" vertical="center" wrapText="1"/>
    </xf>
    <xf numFmtId="172" fontId="58" fillId="0" borderId="10" xfId="0" applyNumberFormat="1" applyFont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center" wrapText="1"/>
    </xf>
    <xf numFmtId="173" fontId="60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73" fontId="61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11" fillId="0" borderId="18" xfId="0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center" wrapText="1"/>
    </xf>
    <xf numFmtId="10" fontId="62" fillId="0" borderId="10" xfId="0" applyNumberFormat="1" applyFont="1" applyBorder="1" applyAlignment="1">
      <alignment horizontal="right" vertical="center" wrapText="1"/>
    </xf>
    <xf numFmtId="173" fontId="62" fillId="0" borderId="10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top" wrapText="1"/>
    </xf>
    <xf numFmtId="173" fontId="59" fillId="0" borderId="10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vertical="center" wrapText="1"/>
    </xf>
    <xf numFmtId="49" fontId="12" fillId="0" borderId="20" xfId="0" applyNumberFormat="1" applyFont="1" applyBorder="1" applyAlignment="1">
      <alignment horizontal="right" vertical="center" wrapText="1"/>
    </xf>
    <xf numFmtId="172" fontId="12" fillId="0" borderId="21" xfId="0" applyNumberFormat="1" applyFont="1" applyBorder="1" applyAlignment="1">
      <alignment horizontal="right" vertical="center" wrapText="1"/>
    </xf>
    <xf numFmtId="172" fontId="12" fillId="0" borderId="10" xfId="0" applyNumberFormat="1" applyFont="1" applyBorder="1" applyAlignment="1">
      <alignment horizontal="right" vertical="center" wrapText="1"/>
    </xf>
    <xf numFmtId="173" fontId="63" fillId="0" borderId="10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right" vertical="center" wrapText="1"/>
    </xf>
    <xf numFmtId="172" fontId="3" fillId="0" borderId="21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49" fontId="12" fillId="0" borderId="19" xfId="0" applyNumberFormat="1" applyFont="1" applyBorder="1" applyAlignment="1">
      <alignment horizontal="right" vertical="top" wrapText="1"/>
    </xf>
    <xf numFmtId="49" fontId="12" fillId="0" borderId="18" xfId="0" applyNumberFormat="1" applyFont="1" applyBorder="1" applyAlignment="1">
      <alignment horizontal="right" vertical="top" wrapText="1"/>
    </xf>
    <xf numFmtId="0" fontId="12" fillId="0" borderId="22" xfId="0" applyFont="1" applyBorder="1" applyAlignment="1">
      <alignment vertical="top" wrapText="1"/>
    </xf>
    <xf numFmtId="49" fontId="12" fillId="0" borderId="22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vertical="top" wrapText="1"/>
    </xf>
    <xf numFmtId="49" fontId="12" fillId="0" borderId="15" xfId="0" applyNumberFormat="1" applyFont="1" applyBorder="1" applyAlignment="1">
      <alignment horizontal="right" vertical="top"/>
    </xf>
    <xf numFmtId="49" fontId="12" fillId="0" borderId="14" xfId="0" applyNumberFormat="1" applyFont="1" applyBorder="1" applyAlignment="1">
      <alignment horizontal="right" vertical="top"/>
    </xf>
    <xf numFmtId="0" fontId="12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49" fontId="12" fillId="0" borderId="15" xfId="0" applyNumberFormat="1" applyFont="1" applyBorder="1" applyAlignment="1">
      <alignment horizontal="right" vertical="center" wrapText="1"/>
    </xf>
    <xf numFmtId="10" fontId="63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right" vertical="top" wrapText="1"/>
    </xf>
    <xf numFmtId="172" fontId="11" fillId="0" borderId="10" xfId="0" applyNumberFormat="1" applyFont="1" applyBorder="1" applyAlignment="1">
      <alignment horizontal="right" vertical="top" wrapText="1"/>
    </xf>
    <xf numFmtId="10" fontId="64" fillId="0" borderId="10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vertical="top" wrapText="1"/>
    </xf>
    <xf numFmtId="49" fontId="12" fillId="0" borderId="15" xfId="0" applyNumberFormat="1" applyFont="1" applyBorder="1" applyAlignment="1">
      <alignment horizontal="right" vertical="top" wrapText="1"/>
    </xf>
    <xf numFmtId="172" fontId="3" fillId="0" borderId="21" xfId="0" applyNumberFormat="1" applyFont="1" applyBorder="1" applyAlignment="1">
      <alignment horizontal="right" vertical="center" wrapText="1"/>
    </xf>
    <xf numFmtId="0" fontId="11" fillId="0" borderId="23" xfId="0" applyFont="1" applyBorder="1" applyAlignment="1">
      <alignment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12" fillId="0" borderId="2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top" wrapText="1"/>
    </xf>
    <xf numFmtId="49" fontId="12" fillId="0" borderId="26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horizontal="right" vertical="center" wrapText="1"/>
    </xf>
    <xf numFmtId="172" fontId="62" fillId="0" borderId="10" xfId="0" applyNumberFormat="1" applyFont="1" applyBorder="1" applyAlignment="1">
      <alignment horizontal="right" vertical="center" wrapText="1"/>
    </xf>
    <xf numFmtId="0" fontId="13" fillId="0" borderId="27" xfId="0" applyFont="1" applyBorder="1" applyAlignment="1">
      <alignment vertical="center" wrapText="1"/>
    </xf>
    <xf numFmtId="49" fontId="5" fillId="0" borderId="27" xfId="0" applyNumberFormat="1" applyFont="1" applyBorder="1" applyAlignment="1">
      <alignment horizontal="right" vertical="center" wrapText="1"/>
    </xf>
    <xf numFmtId="172" fontId="13" fillId="0" borderId="27" xfId="0" applyNumberFormat="1" applyFont="1" applyBorder="1" applyAlignment="1">
      <alignment horizontal="right" vertical="center" wrapText="1"/>
    </xf>
    <xf numFmtId="173" fontId="1" fillId="33" borderId="28" xfId="0" applyNumberFormat="1" applyFont="1" applyFill="1" applyBorder="1" applyAlignment="1">
      <alignment horizontal="center" vertical="center" wrapText="1"/>
    </xf>
    <xf numFmtId="173" fontId="1" fillId="33" borderId="29" xfId="0" applyNumberFormat="1" applyFont="1" applyFill="1" applyBorder="1" applyAlignment="1">
      <alignment horizontal="center" vertical="center" wrapText="1"/>
    </xf>
    <xf numFmtId="173" fontId="1" fillId="33" borderId="30" xfId="0" applyNumberFormat="1" applyFont="1" applyFill="1" applyBorder="1" applyAlignment="1">
      <alignment horizontal="center" vertical="center" wrapText="1"/>
    </xf>
    <xf numFmtId="173" fontId="1" fillId="33" borderId="31" xfId="0" applyNumberFormat="1" applyFont="1" applyFill="1" applyBorder="1" applyAlignment="1">
      <alignment horizontal="center" vertical="center" wrapText="1"/>
    </xf>
    <xf numFmtId="173" fontId="1" fillId="33" borderId="32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172" fontId="1" fillId="33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100" t="s">
        <v>199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  <c r="M1" s="101"/>
      <c r="N1" s="101"/>
      <c r="O1" s="101"/>
    </row>
    <row r="4" spans="1:11" s="4" customFormat="1" ht="49.5" customHeight="1">
      <c r="A4" s="102" t="s">
        <v>89</v>
      </c>
      <c r="B4" s="102" t="s">
        <v>73</v>
      </c>
      <c r="C4" s="96" t="s">
        <v>93</v>
      </c>
      <c r="D4" s="97"/>
      <c r="E4" s="97"/>
      <c r="F4" s="98"/>
      <c r="G4" s="96" t="s">
        <v>94</v>
      </c>
      <c r="H4" s="97"/>
      <c r="I4" s="97"/>
      <c r="J4" s="98"/>
      <c r="K4" s="95" t="s">
        <v>46</v>
      </c>
    </row>
    <row r="5" spans="1:11" s="4" customFormat="1" ht="33.75" customHeight="1">
      <c r="A5" s="103"/>
      <c r="B5" s="103"/>
      <c r="C5" s="104" t="s">
        <v>90</v>
      </c>
      <c r="D5" s="104" t="s">
        <v>91</v>
      </c>
      <c r="E5" s="95" t="s">
        <v>49</v>
      </c>
      <c r="F5" s="95" t="s">
        <v>19</v>
      </c>
      <c r="G5" s="104" t="s">
        <v>90</v>
      </c>
      <c r="H5" s="104" t="s">
        <v>91</v>
      </c>
      <c r="I5" s="95" t="s">
        <v>49</v>
      </c>
      <c r="J5" s="95" t="s">
        <v>19</v>
      </c>
      <c r="K5" s="99"/>
    </row>
    <row r="6" spans="1:11" s="4" customFormat="1" ht="31.5" customHeight="1">
      <c r="A6" s="5" t="s">
        <v>86</v>
      </c>
      <c r="B6" s="15">
        <v>10000000000000000</v>
      </c>
      <c r="C6" s="6">
        <f>C8+C14+C20+C23+C27+C29+C32+C35+C40+C43+C47+C52+C54+C59+C78</f>
        <v>55977.799999999996</v>
      </c>
      <c r="D6" s="6">
        <f>D8+D14+D20+D23+D27+D29+D32+D35+D40+D43+D47+D52+D54+D59+D78</f>
        <v>32262.3</v>
      </c>
      <c r="E6" s="25">
        <f aca="true" t="shared" si="0" ref="E6:E37">D6/C6</f>
        <v>0.5763409780305765</v>
      </c>
      <c r="F6" s="25">
        <f>E6/E6</f>
        <v>1</v>
      </c>
      <c r="G6" s="6">
        <f>G8+G14+G20+G23+G27+G29+G32+G35+G40+G43+G47+G52+G54+G59+G78</f>
        <v>44785.7</v>
      </c>
      <c r="H6" s="6">
        <f>H8+H13+H20+H23+H27+H32+H35+H40+H43+H48+H54+H59</f>
        <v>16279.900000000001</v>
      </c>
      <c r="I6" s="25">
        <f aca="true" t="shared" si="1" ref="I6:I30">H6/G6</f>
        <v>0.36350665502604634</v>
      </c>
      <c r="J6" s="25">
        <f>H6/H6</f>
        <v>1</v>
      </c>
      <c r="K6" s="30">
        <f aca="true" t="shared" si="2" ref="K6:K37">D6/H6</f>
        <v>1.981725931977469</v>
      </c>
    </row>
    <row r="7" spans="1:11" s="4" customFormat="1" ht="19.5" customHeight="1">
      <c r="A7" s="7" t="s">
        <v>43</v>
      </c>
      <c r="B7" s="15">
        <v>10100000000000000</v>
      </c>
      <c r="C7" s="8">
        <f>C8</f>
        <v>18996.999999999996</v>
      </c>
      <c r="D7" s="8">
        <f>D8</f>
        <v>13474.199999999999</v>
      </c>
      <c r="E7" s="26">
        <f t="shared" si="0"/>
        <v>0.7092804126967417</v>
      </c>
      <c r="F7" s="25">
        <f>D7/D6</f>
        <v>0.41764536316381656</v>
      </c>
      <c r="G7" s="8">
        <f>G8</f>
        <v>18378.000000000004</v>
      </c>
      <c r="H7" s="8">
        <f>H8</f>
        <v>12161.5</v>
      </c>
      <c r="I7" s="26">
        <f t="shared" si="1"/>
        <v>0.6617423005767764</v>
      </c>
      <c r="J7" s="26">
        <f>H7/H6</f>
        <v>0.7470254731294418</v>
      </c>
      <c r="K7" s="31">
        <f t="shared" si="2"/>
        <v>1.107938987789335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18996.999999999996</v>
      </c>
      <c r="D8" s="10">
        <f>D9+D10+D11+D12</f>
        <v>13474.199999999999</v>
      </c>
      <c r="E8" s="27">
        <f t="shared" si="0"/>
        <v>0.7092804126967417</v>
      </c>
      <c r="F8" s="25">
        <f>D8/D6</f>
        <v>0.41764536316381656</v>
      </c>
      <c r="G8" s="10">
        <f>G9+G10+G11+G12</f>
        <v>18378.000000000004</v>
      </c>
      <c r="H8" s="10">
        <f>H9+H10+H11+H12</f>
        <v>12161.5</v>
      </c>
      <c r="I8" s="27">
        <f t="shared" si="1"/>
        <v>0.6617423005767764</v>
      </c>
      <c r="J8" s="27">
        <f>J9+J10+J11+J12</f>
        <v>0.7470254731294418</v>
      </c>
      <c r="K8" s="32">
        <f t="shared" si="2"/>
        <v>1.107938987789335</v>
      </c>
    </row>
    <row r="9" spans="1:11" s="4" customFormat="1" ht="85.5" customHeight="1">
      <c r="A9" s="11" t="s">
        <v>65</v>
      </c>
      <c r="B9" s="15">
        <v>10102010010000100</v>
      </c>
      <c r="C9" s="12">
        <v>18615.8</v>
      </c>
      <c r="D9" s="12">
        <v>11992.9</v>
      </c>
      <c r="E9" s="28">
        <f t="shared" si="0"/>
        <v>0.6442323187829693</v>
      </c>
      <c r="F9" s="25">
        <f>D9/D6</f>
        <v>0.3717310917076588</v>
      </c>
      <c r="G9" s="12">
        <v>17149.9</v>
      </c>
      <c r="H9" s="12">
        <v>11817.2</v>
      </c>
      <c r="I9" s="28">
        <f t="shared" si="1"/>
        <v>0.6890535804873498</v>
      </c>
      <c r="J9" s="28">
        <f>H9/H6</f>
        <v>0.7258766945742909</v>
      </c>
      <c r="K9" s="33">
        <f t="shared" si="2"/>
        <v>1.0148681582777646</v>
      </c>
    </row>
    <row r="10" spans="1:11" s="4" customFormat="1" ht="133.5" customHeight="1">
      <c r="A10" s="11" t="s">
        <v>21</v>
      </c>
      <c r="B10" s="15">
        <v>10102020010000110</v>
      </c>
      <c r="C10" s="12">
        <v>291.6</v>
      </c>
      <c r="D10" s="12">
        <v>1212.3</v>
      </c>
      <c r="E10" s="28">
        <f t="shared" si="0"/>
        <v>4.1574074074074066</v>
      </c>
      <c r="F10" s="28">
        <f>D10/D6</f>
        <v>0.0375763662231149</v>
      </c>
      <c r="G10" s="12">
        <v>1174.9</v>
      </c>
      <c r="H10" s="12">
        <v>282.8</v>
      </c>
      <c r="I10" s="28">
        <f t="shared" si="1"/>
        <v>0.24070133628393905</v>
      </c>
      <c r="J10" s="28">
        <f>H10/H6</f>
        <v>0.017371114073182266</v>
      </c>
      <c r="K10" s="33">
        <f t="shared" si="2"/>
        <v>4.286775106082036</v>
      </c>
    </row>
    <row r="11" spans="1:11" s="4" customFormat="1" ht="49.5" customHeight="1">
      <c r="A11" s="11" t="s">
        <v>32</v>
      </c>
      <c r="B11" s="15">
        <v>10102030010000110</v>
      </c>
      <c r="C11" s="12">
        <v>47.3</v>
      </c>
      <c r="D11" s="12">
        <v>53.3</v>
      </c>
      <c r="E11" s="28">
        <f t="shared" si="0"/>
        <v>1.1268498942917549</v>
      </c>
      <c r="F11" s="28">
        <f>D11/D6</f>
        <v>0.0016520830814914002</v>
      </c>
      <c r="G11" s="12">
        <v>27.3</v>
      </c>
      <c r="H11" s="12">
        <v>25.3</v>
      </c>
      <c r="I11" s="28">
        <f t="shared" si="1"/>
        <v>0.9267399267399268</v>
      </c>
      <c r="J11" s="28">
        <f>H11/H6</f>
        <v>0.0015540635998992623</v>
      </c>
      <c r="K11" s="33">
        <f t="shared" si="2"/>
        <v>2.1067193675889326</v>
      </c>
    </row>
    <row r="12" spans="1:11" s="4" customFormat="1" ht="97.5" customHeight="1">
      <c r="A12" s="11" t="s">
        <v>57</v>
      </c>
      <c r="B12" s="15">
        <v>10102040010000110</v>
      </c>
      <c r="C12" s="12">
        <v>42.3</v>
      </c>
      <c r="D12" s="12">
        <v>215.7</v>
      </c>
      <c r="E12" s="28">
        <f t="shared" si="0"/>
        <v>5.099290780141844</v>
      </c>
      <c r="F12" s="28">
        <f>D12/D6</f>
        <v>0.0066858221515515015</v>
      </c>
      <c r="G12" s="12">
        <v>25.9</v>
      </c>
      <c r="H12" s="12">
        <v>36.2</v>
      </c>
      <c r="I12" s="28">
        <f t="shared" si="1"/>
        <v>1.3976833976833978</v>
      </c>
      <c r="J12" s="28">
        <f>H12/H6</f>
        <v>0.0022236008820693</v>
      </c>
      <c r="K12" s="33">
        <f t="shared" si="2"/>
        <v>5.958563535911601</v>
      </c>
    </row>
    <row r="13" spans="1:11" s="4" customFormat="1" ht="61.5" customHeight="1">
      <c r="A13" s="7" t="s">
        <v>45</v>
      </c>
      <c r="B13" s="15">
        <v>10300000000000000</v>
      </c>
      <c r="C13" s="8">
        <f>C14</f>
        <v>6062</v>
      </c>
      <c r="D13" s="8">
        <f>D14</f>
        <v>4224.2</v>
      </c>
      <c r="E13" s="26">
        <f t="shared" si="0"/>
        <v>0.6968327284724513</v>
      </c>
      <c r="F13" s="26">
        <f>D13/D6</f>
        <v>0.13093300849598447</v>
      </c>
      <c r="G13" s="8">
        <f>G14</f>
        <v>5947.2</v>
      </c>
      <c r="H13" s="8">
        <f>H14</f>
        <v>4241.4</v>
      </c>
      <c r="I13" s="26">
        <f t="shared" si="1"/>
        <v>0.7131759483454398</v>
      </c>
      <c r="J13" s="26">
        <f>H13/H6</f>
        <v>0.2605298558344952</v>
      </c>
      <c r="K13" s="31">
        <f t="shared" si="2"/>
        <v>0.9959447352289339</v>
      </c>
    </row>
    <row r="14" spans="1:11" s="4" customFormat="1" ht="37.5" customHeight="1">
      <c r="A14" s="9" t="s">
        <v>44</v>
      </c>
      <c r="B14" s="15">
        <v>10302000010000110</v>
      </c>
      <c r="C14" s="10">
        <f>C15+C16+C17+C18</f>
        <v>6062</v>
      </c>
      <c r="D14" s="10">
        <f>D15+D16+D17+D18</f>
        <v>4224.2</v>
      </c>
      <c r="E14" s="27">
        <f t="shared" si="0"/>
        <v>0.6968327284724513</v>
      </c>
      <c r="F14" s="27">
        <f>D14/D6</f>
        <v>0.13093300849598447</v>
      </c>
      <c r="G14" s="10">
        <f>G15+G16+G17+G18</f>
        <v>5947.2</v>
      </c>
      <c r="H14" s="10">
        <f>H15+H16+H17+H18</f>
        <v>4241.4</v>
      </c>
      <c r="I14" s="27">
        <f t="shared" si="1"/>
        <v>0.7131759483454398</v>
      </c>
      <c r="J14" s="27">
        <f>H14/H6</f>
        <v>0.2605298558344952</v>
      </c>
      <c r="K14" s="32">
        <f t="shared" si="2"/>
        <v>0.9959447352289339</v>
      </c>
    </row>
    <row r="15" spans="1:11" s="4" customFormat="1" ht="73.5" customHeight="1">
      <c r="A15" s="11" t="s">
        <v>4</v>
      </c>
      <c r="B15" s="15">
        <v>10302230010000110</v>
      </c>
      <c r="C15" s="12">
        <v>2016.8</v>
      </c>
      <c r="D15" s="12">
        <v>1449.7</v>
      </c>
      <c r="E15" s="28">
        <f t="shared" si="0"/>
        <v>0.7188119793732646</v>
      </c>
      <c r="F15" s="28">
        <f>D15/D6</f>
        <v>0.044934800060752025</v>
      </c>
      <c r="G15" s="12">
        <v>2170.7</v>
      </c>
      <c r="H15" s="12">
        <v>1610.8</v>
      </c>
      <c r="I15" s="28">
        <f t="shared" si="1"/>
        <v>0.7420647717326209</v>
      </c>
      <c r="J15" s="28">
        <f>H15/H6</f>
        <v>0.09894409670821072</v>
      </c>
      <c r="K15" s="33">
        <f t="shared" si="2"/>
        <v>0.8999875838092873</v>
      </c>
    </row>
    <row r="16" spans="1:11" s="4" customFormat="1" ht="97.5" customHeight="1">
      <c r="A16" s="11" t="s">
        <v>28</v>
      </c>
      <c r="B16" s="15">
        <v>10302240010000110</v>
      </c>
      <c r="C16" s="12">
        <v>43.6</v>
      </c>
      <c r="D16" s="12">
        <v>39.4</v>
      </c>
      <c r="E16" s="28">
        <f t="shared" si="0"/>
        <v>0.9036697247706421</v>
      </c>
      <c r="F16" s="28">
        <f>D16/D6</f>
        <v>0.001221239651233793</v>
      </c>
      <c r="G16" s="12">
        <v>47.6</v>
      </c>
      <c r="H16" s="12">
        <v>33.6</v>
      </c>
      <c r="I16" s="28">
        <f t="shared" si="1"/>
        <v>0.7058823529411765</v>
      </c>
      <c r="J16" s="28">
        <f>H16/H6</f>
        <v>0.00206389474136819</v>
      </c>
      <c r="K16" s="33">
        <f t="shared" si="2"/>
        <v>1.1726190476190474</v>
      </c>
    </row>
    <row r="17" spans="1:11" s="4" customFormat="1" ht="85.5" customHeight="1">
      <c r="A17" s="11" t="s">
        <v>3</v>
      </c>
      <c r="B17" s="15">
        <v>10302250010000110</v>
      </c>
      <c r="C17" s="12">
        <v>3936.6</v>
      </c>
      <c r="D17" s="12">
        <v>2908.6</v>
      </c>
      <c r="E17" s="28">
        <f t="shared" si="0"/>
        <v>0.738860945994005</v>
      </c>
      <c r="F17" s="28">
        <f>D17/D6</f>
        <v>0.09015476267966016</v>
      </c>
      <c r="G17" s="12">
        <v>3526.7</v>
      </c>
      <c r="H17" s="12">
        <v>2644</v>
      </c>
      <c r="I17" s="28">
        <f t="shared" si="1"/>
        <v>0.7497093600249526</v>
      </c>
      <c r="J17" s="28">
        <f>H17/H6</f>
        <v>0.16240886000528257</v>
      </c>
      <c r="K17" s="33">
        <f t="shared" si="2"/>
        <v>1.100075642965204</v>
      </c>
    </row>
    <row r="18" spans="1:11" s="4" customFormat="1" ht="73.5" customHeight="1">
      <c r="A18" s="11" t="s">
        <v>1</v>
      </c>
      <c r="B18" s="15">
        <v>10302260010000110</v>
      </c>
      <c r="C18" s="12">
        <v>65</v>
      </c>
      <c r="D18" s="35">
        <v>-173.5</v>
      </c>
      <c r="E18" s="28">
        <f t="shared" si="0"/>
        <v>-2.669230769230769</v>
      </c>
      <c r="F18" s="28">
        <f>D18/D6</f>
        <v>-0.0053777938956614995</v>
      </c>
      <c r="G18" s="12">
        <v>202.2</v>
      </c>
      <c r="H18" s="35">
        <v>-47</v>
      </c>
      <c r="I18" s="28">
        <f t="shared" si="1"/>
        <v>-0.23244312561819983</v>
      </c>
      <c r="J18" s="28">
        <f>H18/H6</f>
        <v>-0.0028869956203662183</v>
      </c>
      <c r="K18" s="33">
        <f t="shared" si="2"/>
        <v>3.6914893617021276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3034.6</v>
      </c>
      <c r="D19" s="8">
        <f>D20+D23</f>
        <v>2699.3</v>
      </c>
      <c r="E19" s="26">
        <f t="shared" si="0"/>
        <v>0.8895076781124367</v>
      </c>
      <c r="F19" s="26">
        <f>D19/D6</f>
        <v>0.08366731448160858</v>
      </c>
      <c r="G19" s="8">
        <f>G20+G23</f>
        <v>3674.5</v>
      </c>
      <c r="H19" s="8">
        <f>H20+H23</f>
        <v>1661.3000000000002</v>
      </c>
      <c r="I19" s="26">
        <f t="shared" si="1"/>
        <v>0.45211593414069945</v>
      </c>
      <c r="J19" s="26">
        <f>J20+J23</f>
        <v>0.10204608136413615</v>
      </c>
      <c r="K19" s="31">
        <f t="shared" si="2"/>
        <v>1.6248118942996448</v>
      </c>
    </row>
    <row r="20" spans="1:11" s="4" customFormat="1" ht="24.75" customHeight="1">
      <c r="A20" s="9" t="s">
        <v>55</v>
      </c>
      <c r="B20" s="15">
        <v>10502000020000110</v>
      </c>
      <c r="C20" s="10">
        <f>C21+C22</f>
        <v>1905.6</v>
      </c>
      <c r="D20" s="10">
        <f>D21+D22</f>
        <v>1311.8999999999999</v>
      </c>
      <c r="E20" s="27">
        <f t="shared" si="0"/>
        <v>0.6884445843828715</v>
      </c>
      <c r="F20" s="27">
        <f>D20/D6</f>
        <v>0.04066356087445718</v>
      </c>
      <c r="G20" s="10">
        <f>G21+G22</f>
        <v>2725.4</v>
      </c>
      <c r="H20" s="10">
        <f>H21+H22</f>
        <v>1212.1000000000001</v>
      </c>
      <c r="I20" s="27">
        <f t="shared" si="1"/>
        <v>0.44474205621193225</v>
      </c>
      <c r="J20" s="27">
        <f>H20/H6</f>
        <v>0.07445377428608284</v>
      </c>
      <c r="K20" s="32">
        <f t="shared" si="2"/>
        <v>1.0823364408877152</v>
      </c>
    </row>
    <row r="21" spans="1:11" s="4" customFormat="1" ht="24.75" customHeight="1">
      <c r="A21" s="11" t="s">
        <v>55</v>
      </c>
      <c r="B21" s="15">
        <v>10502010020000110</v>
      </c>
      <c r="C21" s="12">
        <v>1900</v>
      </c>
      <c r="D21" s="12">
        <v>1311.6</v>
      </c>
      <c r="E21" s="28">
        <f t="shared" si="0"/>
        <v>0.6903157894736842</v>
      </c>
      <c r="F21" s="28">
        <f>D21/D6</f>
        <v>0.040654262095386876</v>
      </c>
      <c r="G21" s="12">
        <v>2641</v>
      </c>
      <c r="H21" s="12">
        <v>1200.4</v>
      </c>
      <c r="I21" s="28">
        <f t="shared" si="1"/>
        <v>0.4545248012116623</v>
      </c>
      <c r="J21" s="28">
        <f>H21/H6</f>
        <v>0.07373509665292784</v>
      </c>
      <c r="K21" s="33">
        <f t="shared" si="2"/>
        <v>1.092635788070643</v>
      </c>
    </row>
    <row r="22" spans="1:11" s="4" customFormat="1" ht="49.5" customHeight="1">
      <c r="A22" s="11" t="s">
        <v>15</v>
      </c>
      <c r="B22" s="15">
        <v>10502020020000110</v>
      </c>
      <c r="C22" s="12">
        <v>5.6</v>
      </c>
      <c r="D22" s="12">
        <v>0.3</v>
      </c>
      <c r="E22" s="28">
        <f t="shared" si="0"/>
        <v>0.053571428571428575</v>
      </c>
      <c r="F22" s="28">
        <f>D22/D6</f>
        <v>9.298779070308069E-06</v>
      </c>
      <c r="G22" s="12">
        <v>84.4</v>
      </c>
      <c r="H22" s="12">
        <v>11.7</v>
      </c>
      <c r="I22" s="28">
        <f t="shared" si="1"/>
        <v>0.1386255924170616</v>
      </c>
      <c r="J22" s="28">
        <f>H22/H6</f>
        <v>0.0007186776331549947</v>
      </c>
      <c r="K22" s="33">
        <f t="shared" si="2"/>
        <v>0.02564102564102564</v>
      </c>
    </row>
    <row r="23" spans="1:11" s="4" customFormat="1" ht="19.5" customHeight="1">
      <c r="A23" s="9" t="s">
        <v>80</v>
      </c>
      <c r="B23" s="15">
        <v>10503000010000110</v>
      </c>
      <c r="C23" s="10">
        <f>C24+C25</f>
        <v>1129</v>
      </c>
      <c r="D23" s="10">
        <f>D24+D25</f>
        <v>1387.4</v>
      </c>
      <c r="E23" s="27">
        <f t="shared" si="0"/>
        <v>1.2288751107174491</v>
      </c>
      <c r="F23" s="27">
        <f>D23/D6</f>
        <v>0.04300375360715138</v>
      </c>
      <c r="G23" s="10">
        <f>G24+G25</f>
        <v>949.0999999999999</v>
      </c>
      <c r="H23" s="10">
        <f>H24+H25</f>
        <v>449.20000000000005</v>
      </c>
      <c r="I23" s="27">
        <f t="shared" si="1"/>
        <v>0.47329048572331694</v>
      </c>
      <c r="J23" s="27">
        <f>H23/H6</f>
        <v>0.027592307078053307</v>
      </c>
      <c r="K23" s="32">
        <f t="shared" si="2"/>
        <v>3.0886019590382903</v>
      </c>
    </row>
    <row r="24" spans="1:11" s="4" customFormat="1" ht="19.5" customHeight="1">
      <c r="A24" s="11" t="s">
        <v>80</v>
      </c>
      <c r="B24" s="15">
        <v>10503010010000110</v>
      </c>
      <c r="C24" s="12">
        <v>1123.8</v>
      </c>
      <c r="D24" s="12">
        <v>1387.4</v>
      </c>
      <c r="E24" s="28">
        <f t="shared" si="0"/>
        <v>1.234561309841609</v>
      </c>
      <c r="F24" s="28">
        <f>D24/D6</f>
        <v>0.04300375360715138</v>
      </c>
      <c r="G24" s="12">
        <v>808.8</v>
      </c>
      <c r="H24" s="12">
        <v>462.1</v>
      </c>
      <c r="I24" s="28">
        <f t="shared" si="1"/>
        <v>0.5713402571711178</v>
      </c>
      <c r="J24" s="28">
        <f>H24/H6</f>
        <v>0.028384695237685734</v>
      </c>
      <c r="K24" s="33">
        <f t="shared" si="2"/>
        <v>3.0023804371348195</v>
      </c>
    </row>
    <row r="25" spans="1:11" s="4" customFormat="1" ht="37.5" customHeight="1">
      <c r="A25" s="11" t="s">
        <v>42</v>
      </c>
      <c r="B25" s="15">
        <v>10503020010000110</v>
      </c>
      <c r="C25" s="12">
        <v>5.2</v>
      </c>
      <c r="D25" s="35"/>
      <c r="E25" s="28">
        <f t="shared" si="0"/>
        <v>0</v>
      </c>
      <c r="F25" s="28">
        <f>D25/D6</f>
        <v>0</v>
      </c>
      <c r="G25" s="12">
        <v>140.3</v>
      </c>
      <c r="H25" s="35">
        <v>-12.9</v>
      </c>
      <c r="I25" s="28">
        <f t="shared" si="1"/>
        <v>-0.09194583036350677</v>
      </c>
      <c r="J25" s="28">
        <f>H25/H6</f>
        <v>-0.0007923881596324301</v>
      </c>
      <c r="K25" s="33">
        <f t="shared" si="2"/>
        <v>0</v>
      </c>
    </row>
    <row r="26" spans="1:11" s="4" customFormat="1" ht="19.5" customHeight="1">
      <c r="A26" s="7" t="s">
        <v>60</v>
      </c>
      <c r="B26" s="15">
        <v>10600000000000000</v>
      </c>
      <c r="C26" s="8">
        <f>C27+C29+C32</f>
        <v>9595.2</v>
      </c>
      <c r="D26" s="8">
        <f>D27+D29+D32</f>
        <v>4842.400000000001</v>
      </c>
      <c r="E26" s="26">
        <f t="shared" si="0"/>
        <v>0.5046690011672503</v>
      </c>
      <c r="F26" s="26">
        <f>D26/D6</f>
        <v>0.150094692566866</v>
      </c>
      <c r="G26" s="8">
        <f>G27+G29+G32</f>
        <v>5357.7</v>
      </c>
      <c r="H26" s="8">
        <f>H27+H29+H32</f>
        <v>-4128.1</v>
      </c>
      <c r="I26" s="26">
        <f t="shared" si="1"/>
        <v>-0.7704985348190456</v>
      </c>
      <c r="J26" s="26">
        <f>J27+J29+J32</f>
        <v>-0.25357035362625074</v>
      </c>
      <c r="K26" s="31">
        <f t="shared" si="2"/>
        <v>-1.1730335989922724</v>
      </c>
    </row>
    <row r="27" spans="1:11" s="4" customFormat="1" ht="19.5" customHeight="1">
      <c r="A27" s="9" t="s">
        <v>50</v>
      </c>
      <c r="B27" s="15">
        <v>10601000000000110</v>
      </c>
      <c r="C27" s="10">
        <f>C28</f>
        <v>1223.5</v>
      </c>
      <c r="D27" s="10">
        <f>D28</f>
        <v>556.8</v>
      </c>
      <c r="E27" s="27">
        <f t="shared" si="0"/>
        <v>0.4550878626890069</v>
      </c>
      <c r="F27" s="27">
        <f>D27/D6</f>
        <v>0.017258533954491773</v>
      </c>
      <c r="G27" s="10">
        <f>G28</f>
        <v>762</v>
      </c>
      <c r="H27" s="10">
        <f>H28</f>
        <v>209.9</v>
      </c>
      <c r="I27" s="27">
        <f t="shared" si="1"/>
        <v>0.27545931758530184</v>
      </c>
      <c r="J27" s="27">
        <f>H27/H6</f>
        <v>0.012893199589678068</v>
      </c>
      <c r="K27" s="32">
        <f t="shared" si="2"/>
        <v>2.6526917579799902</v>
      </c>
    </row>
    <row r="28" spans="1:11" s="4" customFormat="1" ht="48" customHeight="1">
      <c r="A28" s="11" t="s">
        <v>31</v>
      </c>
      <c r="B28" s="15">
        <v>10601030100000110</v>
      </c>
      <c r="C28" s="12">
        <v>1223.5</v>
      </c>
      <c r="D28" s="12">
        <v>556.8</v>
      </c>
      <c r="E28" s="28">
        <f t="shared" si="0"/>
        <v>0.4550878626890069</v>
      </c>
      <c r="F28" s="28">
        <f>D28/D6</f>
        <v>0.017258533954491773</v>
      </c>
      <c r="G28" s="12">
        <v>762</v>
      </c>
      <c r="H28" s="12">
        <v>209.9</v>
      </c>
      <c r="I28" s="28">
        <f t="shared" si="1"/>
        <v>0.27545931758530184</v>
      </c>
      <c r="J28" s="28">
        <f>H28/H6</f>
        <v>0.012893199589678068</v>
      </c>
      <c r="K28" s="33">
        <f t="shared" si="2"/>
        <v>2.6526917579799902</v>
      </c>
    </row>
    <row r="29" spans="1:11" s="4" customFormat="1" ht="17.2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7" t="e">
        <f t="shared" si="0"/>
        <v>#DIV/0!</v>
      </c>
      <c r="F29" s="27">
        <f>D29/D6</f>
        <v>0</v>
      </c>
      <c r="G29" s="10">
        <f>G30+G31</f>
        <v>0</v>
      </c>
      <c r="H29" s="10">
        <f>H30+H31</f>
        <v>0</v>
      </c>
      <c r="I29" s="27" t="e">
        <f t="shared" si="1"/>
        <v>#DIV/0!</v>
      </c>
      <c r="J29" s="27">
        <f>H29/H6</f>
        <v>0</v>
      </c>
      <c r="K29" s="32" t="e">
        <f t="shared" si="2"/>
        <v>#DIV/0!</v>
      </c>
    </row>
    <row r="30" spans="1:11" s="4" customFormat="1" ht="17.25" customHeight="1">
      <c r="A30" s="11" t="s">
        <v>78</v>
      </c>
      <c r="B30" s="15">
        <v>10604011020000110</v>
      </c>
      <c r="C30" s="12"/>
      <c r="D30" s="12"/>
      <c r="E30" s="28" t="e">
        <f t="shared" si="0"/>
        <v>#DIV/0!</v>
      </c>
      <c r="F30" s="28">
        <f>D30/D6</f>
        <v>0</v>
      </c>
      <c r="G30" s="12"/>
      <c r="H30" s="12"/>
      <c r="I30" s="28" t="e">
        <f t="shared" si="1"/>
        <v>#DIV/0!</v>
      </c>
      <c r="J30" s="28">
        <f>H30/H6</f>
        <v>0</v>
      </c>
      <c r="K30" s="33" t="e">
        <f t="shared" si="2"/>
        <v>#DIV/0!</v>
      </c>
    </row>
    <row r="31" spans="1:11" s="4" customFormat="1" ht="16.5" customHeight="1">
      <c r="A31" s="11" t="s">
        <v>59</v>
      </c>
      <c r="B31" s="15">
        <v>10604012020000110</v>
      </c>
      <c r="C31" s="12"/>
      <c r="D31" s="12"/>
      <c r="E31" s="28" t="e">
        <f t="shared" si="0"/>
        <v>#DIV/0!</v>
      </c>
      <c r="F31" s="28">
        <f>D31/D6</f>
        <v>0</v>
      </c>
      <c r="G31" s="12"/>
      <c r="H31" s="12"/>
      <c r="I31" s="28" t="e">
        <f>H31/G31:G32</f>
        <v>#DIV/0!</v>
      </c>
      <c r="J31" s="28">
        <f>H31/H6</f>
        <v>0</v>
      </c>
      <c r="K31" s="33" t="e">
        <f t="shared" si="2"/>
        <v>#DIV/0!</v>
      </c>
    </row>
    <row r="32" spans="1:11" s="4" customFormat="1" ht="19.5" customHeight="1">
      <c r="A32" s="9" t="s">
        <v>62</v>
      </c>
      <c r="B32" s="15">
        <v>10606000000000110</v>
      </c>
      <c r="C32" s="10">
        <f>C33+C34</f>
        <v>8371.7</v>
      </c>
      <c r="D32" s="10">
        <f>D33+D34</f>
        <v>4285.6</v>
      </c>
      <c r="E32" s="27">
        <f t="shared" si="0"/>
        <v>0.511915142683087</v>
      </c>
      <c r="F32" s="27">
        <f>D32/D6</f>
        <v>0.13283615861237422</v>
      </c>
      <c r="G32" s="10">
        <f>G33+G34</f>
        <v>4595.7</v>
      </c>
      <c r="H32" s="10">
        <f>H33+H34</f>
        <v>-4338</v>
      </c>
      <c r="I32" s="27">
        <f aca="true" t="shared" si="3" ref="I32:I63">H32/G32</f>
        <v>-0.9439258437234807</v>
      </c>
      <c r="J32" s="27">
        <f>H32/H6</f>
        <v>-0.2664635532159288</v>
      </c>
      <c r="K32" s="32">
        <f t="shared" si="2"/>
        <v>-0.9879207007837714</v>
      </c>
    </row>
    <row r="33" spans="1:11" s="4" customFormat="1" ht="19.5" customHeight="1">
      <c r="A33" s="11" t="s">
        <v>33</v>
      </c>
      <c r="B33" s="15">
        <v>10606030030000110</v>
      </c>
      <c r="C33" s="12">
        <v>3100</v>
      </c>
      <c r="D33" s="12">
        <v>1264.9</v>
      </c>
      <c r="E33" s="28">
        <f t="shared" si="0"/>
        <v>0.40803225806451615</v>
      </c>
      <c r="F33" s="28">
        <f>D33/D6</f>
        <v>0.039206752153442256</v>
      </c>
      <c r="G33" s="12">
        <v>5932.5</v>
      </c>
      <c r="H33" s="12">
        <v>1500.7</v>
      </c>
      <c r="I33" s="28">
        <f t="shared" si="3"/>
        <v>0.25296249473240623</v>
      </c>
      <c r="J33" s="28">
        <f>H33/H6</f>
        <v>0.09218115590390603</v>
      </c>
      <c r="K33" s="33">
        <f t="shared" si="2"/>
        <v>0.8428733257813021</v>
      </c>
    </row>
    <row r="34" spans="1:11" s="4" customFormat="1" ht="19.5" customHeight="1">
      <c r="A34" s="11" t="s">
        <v>85</v>
      </c>
      <c r="B34" s="15">
        <v>10606040000000110</v>
      </c>
      <c r="C34" s="12">
        <v>5271.7</v>
      </c>
      <c r="D34" s="12">
        <v>3020.7</v>
      </c>
      <c r="E34" s="28">
        <f t="shared" si="0"/>
        <v>0.5730030161048618</v>
      </c>
      <c r="F34" s="28">
        <f>D34/D6</f>
        <v>0.09362940645893193</v>
      </c>
      <c r="G34" s="12">
        <v>-1336.8</v>
      </c>
      <c r="H34" s="12">
        <v>-5838.7</v>
      </c>
      <c r="I34" s="28">
        <f t="shared" si="3"/>
        <v>4.367669060442848</v>
      </c>
      <c r="J34" s="28">
        <f>H34/H6</f>
        <v>-0.35864470911983487</v>
      </c>
      <c r="K34" s="33">
        <f t="shared" si="2"/>
        <v>-0.5173583160635072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782</v>
      </c>
      <c r="D35" s="8">
        <f>D36+D38</f>
        <v>579.8000000000001</v>
      </c>
      <c r="E35" s="26">
        <f t="shared" si="0"/>
        <v>0.7414322250639387</v>
      </c>
      <c r="F35" s="26">
        <f>D35/D6</f>
        <v>0.017971440349882063</v>
      </c>
      <c r="G35" s="36">
        <f>G36+G38</f>
        <v>804</v>
      </c>
      <c r="H35" s="36">
        <f>H36+H38</f>
        <v>465.90000000000003</v>
      </c>
      <c r="I35" s="26">
        <f t="shared" si="3"/>
        <v>0.5794776119402986</v>
      </c>
      <c r="J35" s="26">
        <f>H35/H6</f>
        <v>0.02861811190486428</v>
      </c>
      <c r="K35" s="31">
        <f t="shared" si="2"/>
        <v>1.2444730628890321</v>
      </c>
    </row>
    <row r="36" spans="1:11" s="4" customFormat="1" ht="37.5" customHeight="1">
      <c r="A36" s="9" t="s">
        <v>47</v>
      </c>
      <c r="B36" s="15">
        <v>10803000010000110</v>
      </c>
      <c r="C36" s="10">
        <f>C37</f>
        <v>750</v>
      </c>
      <c r="D36" s="10">
        <f>D37</f>
        <v>538.7</v>
      </c>
      <c r="E36" s="27">
        <f t="shared" si="0"/>
        <v>0.7182666666666667</v>
      </c>
      <c r="F36" s="27">
        <f>D36/D6</f>
        <v>0.016697507617249856</v>
      </c>
      <c r="G36" s="37">
        <f>G37</f>
        <v>750</v>
      </c>
      <c r="H36" s="37">
        <f>H37</f>
        <v>408.3</v>
      </c>
      <c r="I36" s="27">
        <f t="shared" si="3"/>
        <v>0.5444</v>
      </c>
      <c r="J36" s="27">
        <f>H36/H6</f>
        <v>0.025080006633947383</v>
      </c>
      <c r="K36" s="32">
        <f t="shared" si="2"/>
        <v>1.319373010041636</v>
      </c>
    </row>
    <row r="37" spans="1:11" s="4" customFormat="1" ht="61.5" customHeight="1">
      <c r="A37" s="11" t="s">
        <v>66</v>
      </c>
      <c r="B37" s="15">
        <v>10803010010000110</v>
      </c>
      <c r="C37" s="12">
        <v>750</v>
      </c>
      <c r="D37" s="12">
        <v>538.7</v>
      </c>
      <c r="E37" s="28">
        <f t="shared" si="0"/>
        <v>0.7182666666666667</v>
      </c>
      <c r="F37" s="28">
        <f>D37/D6</f>
        <v>0.016697507617249856</v>
      </c>
      <c r="G37" s="12">
        <v>750</v>
      </c>
      <c r="H37" s="12">
        <v>408.3</v>
      </c>
      <c r="I37" s="28">
        <f t="shared" si="3"/>
        <v>0.5444</v>
      </c>
      <c r="J37" s="28">
        <f>H37/H6</f>
        <v>0.025080006633947383</v>
      </c>
      <c r="K37" s="33">
        <f t="shared" si="2"/>
        <v>1.319373010041636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32</v>
      </c>
      <c r="D38" s="10">
        <f>D39</f>
        <v>41.1</v>
      </c>
      <c r="E38" s="27">
        <f aca="true" t="shared" si="4" ref="E38:E69">D38/C38</f>
        <v>1.284375</v>
      </c>
      <c r="F38" s="27">
        <f>D38/D6</f>
        <v>0.0012739327326322055</v>
      </c>
      <c r="G38" s="10">
        <f>G39</f>
        <v>54</v>
      </c>
      <c r="H38" s="10">
        <f>H39</f>
        <v>57.6</v>
      </c>
      <c r="I38" s="27">
        <f t="shared" si="3"/>
        <v>1.0666666666666667</v>
      </c>
      <c r="J38" s="27">
        <f>H38/H6</f>
        <v>0.003538105270916897</v>
      </c>
      <c r="K38" s="32">
        <f aca="true" t="shared" si="5" ref="K38:K69">D38/H38</f>
        <v>0.7135416666666666</v>
      </c>
    </row>
    <row r="39" spans="1:11" s="4" customFormat="1" ht="85.5" customHeight="1">
      <c r="A39" s="11" t="s">
        <v>6</v>
      </c>
      <c r="B39" s="15">
        <v>10804020010000110</v>
      </c>
      <c r="C39" s="12">
        <v>32</v>
      </c>
      <c r="D39" s="12">
        <v>41.1</v>
      </c>
      <c r="E39" s="28">
        <f t="shared" si="4"/>
        <v>1.284375</v>
      </c>
      <c r="F39" s="28">
        <f>D39/D6</f>
        <v>0.0012739327326322055</v>
      </c>
      <c r="G39" s="12">
        <v>54</v>
      </c>
      <c r="H39" s="12">
        <v>57.6</v>
      </c>
      <c r="I39" s="28">
        <f t="shared" si="3"/>
        <v>1.0666666666666667</v>
      </c>
      <c r="J39" s="28">
        <f>H39/H6</f>
        <v>0.003538105270916897</v>
      </c>
      <c r="K39" s="33">
        <f t="shared" si="5"/>
        <v>0.7135416666666666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6" t="e">
        <f t="shared" si="4"/>
        <v>#DIV/0!</v>
      </c>
      <c r="F40" s="26">
        <f>D40/D6</f>
        <v>0</v>
      </c>
      <c r="G40" s="8">
        <f>G41</f>
        <v>0</v>
      </c>
      <c r="H40" s="8">
        <f>H41</f>
        <v>0</v>
      </c>
      <c r="I40" s="26" t="e">
        <f t="shared" si="3"/>
        <v>#DIV/0!</v>
      </c>
      <c r="J40" s="26">
        <f>H40/H6</f>
        <v>0</v>
      </c>
      <c r="K40" s="31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7" t="e">
        <f t="shared" si="4"/>
        <v>#DIV/0!</v>
      </c>
      <c r="F41" s="27">
        <f>D41/D6</f>
        <v>0</v>
      </c>
      <c r="G41" s="10">
        <f>G42</f>
        <v>0</v>
      </c>
      <c r="H41" s="10">
        <f>H42</f>
        <v>0</v>
      </c>
      <c r="I41" s="27" t="e">
        <f t="shared" si="3"/>
        <v>#DIV/0!</v>
      </c>
      <c r="J41" s="27">
        <f>H41/H6</f>
        <v>0</v>
      </c>
      <c r="K41" s="32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8" t="e">
        <f t="shared" si="4"/>
        <v>#DIV/0!</v>
      </c>
      <c r="F42" s="28">
        <f>D42/D6</f>
        <v>0</v>
      </c>
      <c r="G42" s="12"/>
      <c r="H42" s="13"/>
      <c r="I42" s="28" t="e">
        <f t="shared" si="3"/>
        <v>#DIV/0!</v>
      </c>
      <c r="J42" s="28">
        <f>H42/H6</f>
        <v>0</v>
      </c>
      <c r="K42" s="33" t="e">
        <f t="shared" si="5"/>
        <v>#DIV/0!</v>
      </c>
    </row>
    <row r="43" spans="1:11" s="4" customFormat="1" ht="76.5" customHeight="1">
      <c r="A43" s="7" t="s">
        <v>74</v>
      </c>
      <c r="B43" s="15">
        <v>11100000000000000</v>
      </c>
      <c r="C43" s="8">
        <f>C44</f>
        <v>854</v>
      </c>
      <c r="D43" s="8">
        <f>D44</f>
        <v>720.5999999999999</v>
      </c>
      <c r="E43" s="26">
        <f t="shared" si="4"/>
        <v>0.8437939110070256</v>
      </c>
      <c r="F43" s="26">
        <f>D43/D6</f>
        <v>0.022335667326879978</v>
      </c>
      <c r="G43" s="36">
        <f>G44</f>
        <v>889.7</v>
      </c>
      <c r="H43" s="36">
        <f>H44</f>
        <v>261.4</v>
      </c>
      <c r="I43" s="26">
        <f t="shared" si="3"/>
        <v>0.2938069012026525</v>
      </c>
      <c r="J43" s="26">
        <f>J45+J46</f>
        <v>0.016056609684334668</v>
      </c>
      <c r="K43" s="31">
        <f t="shared" si="5"/>
        <v>2.7566947207345063</v>
      </c>
    </row>
    <row r="44" spans="1:11" s="4" customFormat="1" ht="109.5" customHeight="1">
      <c r="A44" s="9" t="s">
        <v>71</v>
      </c>
      <c r="B44" s="15">
        <v>11105000000000120</v>
      </c>
      <c r="C44" s="10">
        <f>C45+C46</f>
        <v>854</v>
      </c>
      <c r="D44" s="10">
        <f>D45+D46</f>
        <v>720.5999999999999</v>
      </c>
      <c r="E44" s="27">
        <f t="shared" si="4"/>
        <v>0.8437939110070256</v>
      </c>
      <c r="F44" s="27">
        <f>D44/D6</f>
        <v>0.022335667326879978</v>
      </c>
      <c r="G44" s="37">
        <f>G45+G46</f>
        <v>889.7</v>
      </c>
      <c r="H44" s="37">
        <f>H45+H46</f>
        <v>261.4</v>
      </c>
      <c r="I44" s="27">
        <f t="shared" si="3"/>
        <v>0.2938069012026525</v>
      </c>
      <c r="J44" s="27">
        <f>H44/H6</f>
        <v>0.016056609684334668</v>
      </c>
      <c r="K44" s="32">
        <f t="shared" si="5"/>
        <v>2.7566947207345063</v>
      </c>
    </row>
    <row r="45" spans="1:11" s="4" customFormat="1" ht="73.5" customHeight="1">
      <c r="A45" s="11" t="s">
        <v>53</v>
      </c>
      <c r="B45" s="15">
        <v>11105013000000100</v>
      </c>
      <c r="C45" s="12">
        <v>540</v>
      </c>
      <c r="D45" s="12">
        <v>595.3</v>
      </c>
      <c r="E45" s="28">
        <f t="shared" si="4"/>
        <v>1.1024074074074073</v>
      </c>
      <c r="F45" s="28">
        <f>D45/D6</f>
        <v>0.018451877268514643</v>
      </c>
      <c r="G45" s="12">
        <v>557.7</v>
      </c>
      <c r="H45" s="12">
        <v>95.9</v>
      </c>
      <c r="I45" s="28">
        <f t="shared" si="3"/>
        <v>0.17195624887932578</v>
      </c>
      <c r="J45" s="28">
        <f>H45/H6</f>
        <v>0.005890699574321709</v>
      </c>
      <c r="K45" s="33">
        <f t="shared" si="5"/>
        <v>6.207507820646506</v>
      </c>
    </row>
    <row r="46" spans="1:11" s="4" customFormat="1" ht="85.5" customHeight="1">
      <c r="A46" s="11" t="s">
        <v>56</v>
      </c>
      <c r="B46" s="15">
        <v>11105030000000120</v>
      </c>
      <c r="C46" s="12">
        <v>314</v>
      </c>
      <c r="D46" s="12">
        <v>125.3</v>
      </c>
      <c r="E46" s="28">
        <f t="shared" si="4"/>
        <v>0.3990445859872611</v>
      </c>
      <c r="F46" s="28">
        <f>D46/D6</f>
        <v>0.0038837900583653367</v>
      </c>
      <c r="G46" s="12">
        <v>332</v>
      </c>
      <c r="H46" s="12">
        <f>H47</f>
        <v>165.5</v>
      </c>
      <c r="I46" s="28">
        <f t="shared" si="3"/>
        <v>0.49849397590361444</v>
      </c>
      <c r="J46" s="28">
        <f>H46/H6</f>
        <v>0.010165910110012959</v>
      </c>
      <c r="K46" s="33">
        <f t="shared" si="5"/>
        <v>0.7570996978851964</v>
      </c>
    </row>
    <row r="47" spans="1:11" s="4" customFormat="1" ht="31.5" customHeight="1">
      <c r="A47" s="7" t="s">
        <v>84</v>
      </c>
      <c r="B47" s="15">
        <v>11200000000000000</v>
      </c>
      <c r="C47" s="8">
        <f>C48</f>
        <v>84.6</v>
      </c>
      <c r="D47" s="8">
        <f>D48</f>
        <v>26.4</v>
      </c>
      <c r="E47" s="26">
        <f t="shared" si="4"/>
        <v>0.3120567375886525</v>
      </c>
      <c r="F47" s="26">
        <f>D47/D6</f>
        <v>0.00081829255818711</v>
      </c>
      <c r="G47" s="8">
        <f>G48</f>
        <v>78.5</v>
      </c>
      <c r="H47" s="8">
        <v>165.5</v>
      </c>
      <c r="I47" s="26">
        <f t="shared" si="3"/>
        <v>2.1082802547770703</v>
      </c>
      <c r="J47" s="26">
        <f>H47/H6</f>
        <v>0.010165910110012959</v>
      </c>
      <c r="K47" s="31">
        <f t="shared" si="5"/>
        <v>0.1595166163141994</v>
      </c>
    </row>
    <row r="48" spans="1:11" s="4" customFormat="1" ht="24.75" customHeight="1">
      <c r="A48" s="9" t="s">
        <v>25</v>
      </c>
      <c r="B48" s="15">
        <v>11201000010000120</v>
      </c>
      <c r="C48" s="10">
        <f>C49+C50+C51</f>
        <v>84.6</v>
      </c>
      <c r="D48" s="10">
        <f>D49+D50+D51</f>
        <v>26.4</v>
      </c>
      <c r="E48" s="27">
        <f t="shared" si="4"/>
        <v>0.3120567375886525</v>
      </c>
      <c r="F48" s="27">
        <f>D48/D6</f>
        <v>0.00081829255818711</v>
      </c>
      <c r="G48" s="10">
        <f>G49+G50+G51</f>
        <v>78.5</v>
      </c>
      <c r="H48" s="10">
        <f>H49+H50+H51</f>
        <v>35.4</v>
      </c>
      <c r="I48" s="27">
        <f t="shared" si="3"/>
        <v>0.4509554140127388</v>
      </c>
      <c r="J48" s="27">
        <f>H48/H6</f>
        <v>0.002174460531084343</v>
      </c>
      <c r="K48" s="32">
        <f t="shared" si="5"/>
        <v>0.7457627118644068</v>
      </c>
    </row>
    <row r="49" spans="1:11" s="4" customFormat="1" ht="37.5" customHeight="1">
      <c r="A49" s="11" t="s">
        <v>82</v>
      </c>
      <c r="B49" s="15">
        <v>11201010010000120</v>
      </c>
      <c r="C49" s="12">
        <v>11.8</v>
      </c>
      <c r="D49" s="12">
        <v>4.5</v>
      </c>
      <c r="E49" s="28">
        <f t="shared" si="4"/>
        <v>0.3813559322033898</v>
      </c>
      <c r="F49" s="28">
        <f>D49/D6</f>
        <v>0.00013948168605462102</v>
      </c>
      <c r="G49" s="12">
        <v>63.5</v>
      </c>
      <c r="H49" s="12">
        <v>5.8</v>
      </c>
      <c r="I49" s="28">
        <f t="shared" si="3"/>
        <v>0.09133858267716535</v>
      </c>
      <c r="J49" s="28">
        <f>H49/H6</f>
        <v>0.00035626754464093756</v>
      </c>
      <c r="K49" s="33">
        <f t="shared" si="5"/>
        <v>0.7758620689655172</v>
      </c>
    </row>
    <row r="50" spans="1:11" s="4" customFormat="1" ht="37.5" customHeight="1">
      <c r="A50" s="11" t="s">
        <v>37</v>
      </c>
      <c r="B50" s="15">
        <v>11201020010000120</v>
      </c>
      <c r="C50" s="12">
        <v>5.1</v>
      </c>
      <c r="D50" s="12">
        <v>0.7</v>
      </c>
      <c r="E50" s="28">
        <f t="shared" si="4"/>
        <v>0.13725490196078433</v>
      </c>
      <c r="F50" s="28">
        <f>D50/D6</f>
        <v>2.1697151164052158E-05</v>
      </c>
      <c r="G50" s="12">
        <v>5</v>
      </c>
      <c r="H50" s="12">
        <v>2.1</v>
      </c>
      <c r="I50" s="28">
        <f t="shared" si="3"/>
        <v>0.42000000000000004</v>
      </c>
      <c r="J50" s="28">
        <f>H50/H6</f>
        <v>0.00012899342133551188</v>
      </c>
      <c r="K50" s="33">
        <f t="shared" si="5"/>
        <v>0.3333333333333333</v>
      </c>
    </row>
    <row r="51" spans="1:11" s="4" customFormat="1" ht="24.75" customHeight="1">
      <c r="A51" s="11" t="s">
        <v>26</v>
      </c>
      <c r="B51" s="15">
        <v>11201040010000120</v>
      </c>
      <c r="C51" s="12">
        <v>67.7</v>
      </c>
      <c r="D51" s="12">
        <v>21.2</v>
      </c>
      <c r="E51" s="28">
        <f t="shared" si="4"/>
        <v>0.31314623338257014</v>
      </c>
      <c r="F51" s="28">
        <f>D51/D6</f>
        <v>0.0006571137209684368</v>
      </c>
      <c r="G51" s="12">
        <v>10</v>
      </c>
      <c r="H51" s="12">
        <v>27.5</v>
      </c>
      <c r="I51" s="28">
        <f t="shared" si="3"/>
        <v>2.75</v>
      </c>
      <c r="J51" s="28">
        <f>H51/H6</f>
        <v>0.0016891995651078936</v>
      </c>
      <c r="K51" s="33">
        <f t="shared" si="5"/>
        <v>0.7709090909090909</v>
      </c>
    </row>
    <row r="52" spans="1:11" s="4" customFormat="1" ht="61.5" customHeight="1">
      <c r="A52" s="7" t="s">
        <v>11</v>
      </c>
      <c r="B52" s="15">
        <v>11300000000000000</v>
      </c>
      <c r="C52" s="8">
        <f>C53</f>
        <v>0</v>
      </c>
      <c r="D52" s="8">
        <f>D53</f>
        <v>0</v>
      </c>
      <c r="E52" s="26" t="e">
        <f t="shared" si="4"/>
        <v>#DIV/0!</v>
      </c>
      <c r="F52" s="26">
        <f>D52/D6</f>
        <v>0</v>
      </c>
      <c r="G52" s="36">
        <f>G53</f>
        <v>0</v>
      </c>
      <c r="H52" s="36">
        <f>H53</f>
        <v>0</v>
      </c>
      <c r="I52" s="26" t="e">
        <f t="shared" si="3"/>
        <v>#DIV/0!</v>
      </c>
      <c r="J52" s="26">
        <f>H52/H6</f>
        <v>0</v>
      </c>
      <c r="K52" s="31" t="e">
        <f t="shared" si="5"/>
        <v>#DIV/0!</v>
      </c>
    </row>
    <row r="53" spans="1:11" s="4" customFormat="1" ht="24.75" customHeight="1">
      <c r="A53" s="11" t="s">
        <v>10</v>
      </c>
      <c r="B53" s="15">
        <v>11302990000000130</v>
      </c>
      <c r="C53" s="12"/>
      <c r="D53" s="12"/>
      <c r="E53" s="28" t="e">
        <f t="shared" si="4"/>
        <v>#DIV/0!</v>
      </c>
      <c r="F53" s="28">
        <f>D53/D6</f>
        <v>0</v>
      </c>
      <c r="G53" s="12"/>
      <c r="H53" s="12"/>
      <c r="I53" s="28" t="e">
        <f t="shared" si="3"/>
        <v>#DIV/0!</v>
      </c>
      <c r="J53" s="28">
        <f>H53/H6</f>
        <v>0</v>
      </c>
      <c r="K53" s="33" t="e">
        <f t="shared" si="5"/>
        <v>#DIV/0!</v>
      </c>
    </row>
    <row r="54" spans="1:11" s="4" customFormat="1" ht="46.5" customHeight="1">
      <c r="A54" s="7" t="s">
        <v>75</v>
      </c>
      <c r="B54" s="15">
        <v>11400000000000000</v>
      </c>
      <c r="C54" s="8">
        <f>C55+C57</f>
        <v>15453.3</v>
      </c>
      <c r="D54" s="8">
        <f>D55+D57</f>
        <v>4312</v>
      </c>
      <c r="E54" s="26">
        <f t="shared" si="4"/>
        <v>0.2790342515838041</v>
      </c>
      <c r="F54" s="26">
        <f>D54/D6</f>
        <v>0.1336544511705613</v>
      </c>
      <c r="G54" s="36">
        <f>G55+G57</f>
        <v>8885.6</v>
      </c>
      <c r="H54" s="36">
        <f>H55+H57</f>
        <v>597.1</v>
      </c>
      <c r="I54" s="26">
        <f t="shared" si="3"/>
        <v>0.06719861348699019</v>
      </c>
      <c r="J54" s="26">
        <f>H54/H6</f>
        <v>0.036677129466397215</v>
      </c>
      <c r="K54" s="31">
        <f t="shared" si="5"/>
        <v>7.221570926143024</v>
      </c>
    </row>
    <row r="55" spans="1:11" s="4" customFormat="1" ht="97.5" customHeight="1">
      <c r="A55" s="9" t="s">
        <v>58</v>
      </c>
      <c r="B55" s="15">
        <v>11402000000000000</v>
      </c>
      <c r="C55" s="10">
        <f>C56</f>
        <v>13391.3</v>
      </c>
      <c r="D55" s="10">
        <f>D56</f>
        <v>4134.1</v>
      </c>
      <c r="E55" s="27">
        <f t="shared" si="4"/>
        <v>0.30871535997251953</v>
      </c>
      <c r="F55" s="27">
        <f>D55/D6</f>
        <v>0.12814027518186863</v>
      </c>
      <c r="G55" s="37">
        <f>G56</f>
        <v>5040.1</v>
      </c>
      <c r="H55" s="37">
        <f>H56</f>
        <v>398.2</v>
      </c>
      <c r="I55" s="27">
        <f t="shared" si="3"/>
        <v>0.07900636892125155</v>
      </c>
      <c r="J55" s="27">
        <f>H55/H6</f>
        <v>0.0244596097027623</v>
      </c>
      <c r="K55" s="32">
        <f t="shared" si="5"/>
        <v>10.381968859869414</v>
      </c>
    </row>
    <row r="56" spans="1:11" s="4" customFormat="1" ht="109.5" customHeight="1">
      <c r="A56" s="11" t="s">
        <v>79</v>
      </c>
      <c r="B56" s="15">
        <v>11402053050000400</v>
      </c>
      <c r="C56" s="12">
        <v>13391.3</v>
      </c>
      <c r="D56" s="35">
        <v>4134.1</v>
      </c>
      <c r="E56" s="28">
        <f t="shared" si="4"/>
        <v>0.30871535997251953</v>
      </c>
      <c r="F56" s="28">
        <f>D56/D6</f>
        <v>0.12814027518186863</v>
      </c>
      <c r="G56" s="12">
        <v>5040.1</v>
      </c>
      <c r="H56" s="35">
        <v>398.2</v>
      </c>
      <c r="I56" s="28">
        <f t="shared" si="3"/>
        <v>0.07900636892125155</v>
      </c>
      <c r="J56" s="28">
        <f>H56/H6</f>
        <v>0.0244596097027623</v>
      </c>
      <c r="K56" s="33">
        <f t="shared" si="5"/>
        <v>10.381968859869414</v>
      </c>
    </row>
    <row r="57" spans="1:11" s="4" customFormat="1" ht="49.5" customHeight="1">
      <c r="A57" s="9" t="s">
        <v>17</v>
      </c>
      <c r="B57" s="15">
        <v>11406000000000430</v>
      </c>
      <c r="C57" s="10">
        <f>C58</f>
        <v>2062</v>
      </c>
      <c r="D57" s="10">
        <f>D58</f>
        <v>177.9</v>
      </c>
      <c r="E57" s="27">
        <f t="shared" si="4"/>
        <v>0.08627546071774976</v>
      </c>
      <c r="F57" s="27">
        <f>D57/D6</f>
        <v>0.005514175988692685</v>
      </c>
      <c r="G57" s="10">
        <f>G58</f>
        <v>3845.5</v>
      </c>
      <c r="H57" s="10">
        <f>H58</f>
        <v>198.9</v>
      </c>
      <c r="I57" s="27">
        <f t="shared" si="3"/>
        <v>0.05172279287478872</v>
      </c>
      <c r="J57" s="27">
        <f>H57/H6</f>
        <v>0.012217519763634912</v>
      </c>
      <c r="K57" s="32">
        <f t="shared" si="5"/>
        <v>0.8944193061840121</v>
      </c>
    </row>
    <row r="58" spans="1:11" s="4" customFormat="1" ht="43.5" customHeight="1">
      <c r="A58" s="16" t="s">
        <v>92</v>
      </c>
      <c r="B58" s="15">
        <v>11406013100000400</v>
      </c>
      <c r="C58" s="12">
        <v>2062</v>
      </c>
      <c r="D58" s="12">
        <v>177.9</v>
      </c>
      <c r="E58" s="28">
        <f t="shared" si="4"/>
        <v>0.08627546071774976</v>
      </c>
      <c r="F58" s="28">
        <f>D58/D6</f>
        <v>0.005514175988692685</v>
      </c>
      <c r="G58" s="12">
        <v>3845.5</v>
      </c>
      <c r="H58" s="12">
        <v>198.9</v>
      </c>
      <c r="I58" s="28">
        <f t="shared" si="3"/>
        <v>0.05172279287478872</v>
      </c>
      <c r="J58" s="28">
        <f>H58/H6</f>
        <v>0.012217519763634912</v>
      </c>
      <c r="K58" s="33">
        <f t="shared" si="5"/>
        <v>0.8944193061840121</v>
      </c>
    </row>
    <row r="59" spans="1:11" s="4" customFormat="1" ht="31.5" customHeight="1">
      <c r="A59" s="7" t="s">
        <v>34</v>
      </c>
      <c r="B59" s="15">
        <v>11600000000000000</v>
      </c>
      <c r="C59" s="8">
        <f>C60+C63+C64+C66+C70+C71+C72+C73+C74+C75+C76</f>
        <v>1115.1</v>
      </c>
      <c r="D59" s="8">
        <f>D60+D63+D64+D66+D70+D71+D72+D73+D74+D75+D76</f>
        <v>1383.4</v>
      </c>
      <c r="E59" s="26">
        <f t="shared" si="4"/>
        <v>1.2406062236570714</v>
      </c>
      <c r="F59" s="26">
        <f>D59/D6</f>
        <v>0.04287976988621394</v>
      </c>
      <c r="G59" s="36">
        <f>G60+G63+G64+G66+G70+G71+G72+G73+G74+G75+G76</f>
        <v>770.5</v>
      </c>
      <c r="H59" s="36">
        <f>H60+H63+H64+H66+H70+H71+H72+H73+H74+H75+H76</f>
        <v>984</v>
      </c>
      <c r="I59" s="26">
        <f t="shared" si="3"/>
        <v>1.2770927968851395</v>
      </c>
      <c r="J59" s="26">
        <f>J60+J63+J64+J66+J70+J71+J72+J73+J74+J75+J76</f>
        <v>0.06044263171149699</v>
      </c>
      <c r="K59" s="31">
        <f t="shared" si="5"/>
        <v>1.4058943089430895</v>
      </c>
    </row>
    <row r="60" spans="1:11" s="4" customFormat="1" ht="37.5" customHeight="1">
      <c r="A60" s="9" t="s">
        <v>13</v>
      </c>
      <c r="B60" s="15">
        <v>11603000000000140</v>
      </c>
      <c r="C60" s="10">
        <f>C61+C62</f>
        <v>12</v>
      </c>
      <c r="D60" s="10">
        <f>D61+D62</f>
        <v>6.7</v>
      </c>
      <c r="E60" s="27">
        <f t="shared" si="4"/>
        <v>0.5583333333333333</v>
      </c>
      <c r="F60" s="27">
        <f>D60/D6</f>
        <v>0.00020767273257021353</v>
      </c>
      <c r="G60" s="10">
        <f>G61+G62</f>
        <v>26</v>
      </c>
      <c r="H60" s="10">
        <f>H61+H62</f>
        <v>11.100000000000001</v>
      </c>
      <c r="I60" s="27">
        <f t="shared" si="3"/>
        <v>0.42692307692307696</v>
      </c>
      <c r="J60" s="27">
        <f>H60/H6</f>
        <v>0.0006818223699162772</v>
      </c>
      <c r="K60" s="32">
        <f t="shared" si="5"/>
        <v>0.6036036036036035</v>
      </c>
    </row>
    <row r="61" spans="1:11" s="4" customFormat="1" ht="85.5" customHeight="1">
      <c r="A61" s="11" t="s">
        <v>20</v>
      </c>
      <c r="B61" s="15">
        <v>11603010010000140</v>
      </c>
      <c r="C61" s="12">
        <v>10</v>
      </c>
      <c r="D61" s="12">
        <v>3.7</v>
      </c>
      <c r="E61" s="28">
        <f t="shared" si="4"/>
        <v>0.37</v>
      </c>
      <c r="F61" s="28">
        <f>D61/D6</f>
        <v>0.00011468494186713286</v>
      </c>
      <c r="G61" s="12">
        <v>23</v>
      </c>
      <c r="H61" s="12">
        <v>9.3</v>
      </c>
      <c r="I61" s="28">
        <f t="shared" si="3"/>
        <v>0.4043478260869566</v>
      </c>
      <c r="J61" s="28">
        <f>H61/H6</f>
        <v>0.0005712565802001241</v>
      </c>
      <c r="K61" s="33">
        <f t="shared" si="5"/>
        <v>0.3978494623655914</v>
      </c>
    </row>
    <row r="62" spans="1:11" s="4" customFormat="1" ht="61.5" customHeight="1">
      <c r="A62" s="11" t="s">
        <v>61</v>
      </c>
      <c r="B62" s="15">
        <v>11603030010000140</v>
      </c>
      <c r="C62" s="12">
        <v>2</v>
      </c>
      <c r="D62" s="12">
        <v>3</v>
      </c>
      <c r="E62" s="28">
        <f t="shared" si="4"/>
        <v>1.5</v>
      </c>
      <c r="F62" s="28">
        <f>D62/D6</f>
        <v>9.298779070308068E-05</v>
      </c>
      <c r="G62" s="12">
        <v>3</v>
      </c>
      <c r="H62" s="12">
        <v>1.8</v>
      </c>
      <c r="I62" s="28">
        <f t="shared" si="3"/>
        <v>0.6</v>
      </c>
      <c r="J62" s="28">
        <f>H62/H6</f>
        <v>0.00011056578971615304</v>
      </c>
      <c r="K62" s="33">
        <f t="shared" si="5"/>
        <v>1.6666666666666665</v>
      </c>
    </row>
    <row r="63" spans="1:11" s="4" customFormat="1" ht="73.5" customHeight="1">
      <c r="A63" s="9" t="s">
        <v>5</v>
      </c>
      <c r="B63" s="15">
        <v>11606000010000140</v>
      </c>
      <c r="C63" s="10">
        <v>35</v>
      </c>
      <c r="D63" s="10">
        <v>31.2</v>
      </c>
      <c r="E63" s="27">
        <f t="shared" si="4"/>
        <v>0.8914285714285715</v>
      </c>
      <c r="F63" s="27">
        <f>D63/D6</f>
        <v>0.0009670730233120391</v>
      </c>
      <c r="G63" s="10">
        <v>25</v>
      </c>
      <c r="H63" s="10">
        <v>27</v>
      </c>
      <c r="I63" s="27">
        <f t="shared" si="3"/>
        <v>1.08</v>
      </c>
      <c r="J63" s="27">
        <f>H63/H6</f>
        <v>0.0016584868457422957</v>
      </c>
      <c r="K63" s="32">
        <f t="shared" si="5"/>
        <v>1.1555555555555554</v>
      </c>
    </row>
    <row r="64" spans="1:11" s="4" customFormat="1" ht="73.5" customHeight="1">
      <c r="A64" s="9" t="s">
        <v>35</v>
      </c>
      <c r="B64" s="15">
        <v>11608000010000140</v>
      </c>
      <c r="C64" s="10">
        <f>C65</f>
        <v>70</v>
      </c>
      <c r="D64" s="10">
        <f>D65</f>
        <v>197.6</v>
      </c>
      <c r="E64" s="27">
        <f t="shared" si="4"/>
        <v>2.822857142857143</v>
      </c>
      <c r="F64" s="27">
        <f>D64/D6</f>
        <v>0.006124795814309581</v>
      </c>
      <c r="G64" s="10">
        <f>G65</f>
        <v>15</v>
      </c>
      <c r="H64" s="10">
        <f>H65</f>
        <v>42</v>
      </c>
      <c r="I64" s="27">
        <f aca="true" t="shared" si="6" ref="I64:I102">H64/G64</f>
        <v>2.8</v>
      </c>
      <c r="J64" s="27">
        <f>H64/H6</f>
        <v>0.0025798684267102374</v>
      </c>
      <c r="K64" s="32">
        <f t="shared" si="5"/>
        <v>4.704761904761905</v>
      </c>
    </row>
    <row r="65" spans="1:11" s="4" customFormat="1" ht="61.5" customHeight="1">
      <c r="A65" s="11" t="s">
        <v>52</v>
      </c>
      <c r="B65" s="15">
        <v>11608010010000140</v>
      </c>
      <c r="C65" s="12">
        <v>70</v>
      </c>
      <c r="D65" s="12">
        <v>197.6</v>
      </c>
      <c r="E65" s="28">
        <f t="shared" si="4"/>
        <v>2.822857142857143</v>
      </c>
      <c r="F65" s="28">
        <f>D65/D6</f>
        <v>0.006124795814309581</v>
      </c>
      <c r="G65" s="12">
        <v>15</v>
      </c>
      <c r="H65" s="12">
        <v>42</v>
      </c>
      <c r="I65" s="28">
        <f t="shared" si="6"/>
        <v>2.8</v>
      </c>
      <c r="J65" s="28">
        <f>H65/H6</f>
        <v>0.0025798684267102374</v>
      </c>
      <c r="K65" s="33">
        <f t="shared" si="5"/>
        <v>4.704761904761905</v>
      </c>
    </row>
    <row r="66" spans="1:11" s="4" customFormat="1" ht="133.5" customHeight="1">
      <c r="A66" s="9" t="s">
        <v>81</v>
      </c>
      <c r="B66" s="15">
        <v>11625000000000140</v>
      </c>
      <c r="C66" s="10">
        <f>C67+C68+C69</f>
        <v>115</v>
      </c>
      <c r="D66" s="10">
        <f>D67+D68+D69</f>
        <v>167.9</v>
      </c>
      <c r="E66" s="27">
        <f t="shared" si="4"/>
        <v>1.46</v>
      </c>
      <c r="F66" s="27">
        <f>D66/D6</f>
        <v>0.005204216686349083</v>
      </c>
      <c r="G66" s="10">
        <f>G67+G68+G69</f>
        <v>70</v>
      </c>
      <c r="H66" s="10">
        <f>H67+H68+H69</f>
        <v>123.7</v>
      </c>
      <c r="I66" s="27">
        <f t="shared" si="6"/>
        <v>1.7671428571428571</v>
      </c>
      <c r="J66" s="27">
        <f>H66/H6</f>
        <v>0.0075983267710489615</v>
      </c>
      <c r="K66" s="32">
        <f t="shared" si="5"/>
        <v>1.3573160873080032</v>
      </c>
    </row>
    <row r="67" spans="1:11" s="4" customFormat="1" ht="49.5" customHeight="1">
      <c r="A67" s="11" t="s">
        <v>77</v>
      </c>
      <c r="B67" s="15">
        <v>11625030010000140</v>
      </c>
      <c r="C67" s="12"/>
      <c r="D67" s="12"/>
      <c r="E67" s="28" t="e">
        <f t="shared" si="4"/>
        <v>#DIV/0!</v>
      </c>
      <c r="F67" s="28">
        <f>D67/D6</f>
        <v>0</v>
      </c>
      <c r="G67" s="12"/>
      <c r="H67" s="12"/>
      <c r="I67" s="28" t="e">
        <f t="shared" si="6"/>
        <v>#DIV/0!</v>
      </c>
      <c r="J67" s="28">
        <f>H67/H6</f>
        <v>0</v>
      </c>
      <c r="K67" s="33" t="e">
        <f t="shared" si="5"/>
        <v>#DIV/0!</v>
      </c>
    </row>
    <row r="68" spans="1:11" s="4" customFormat="1" ht="37.5" customHeight="1">
      <c r="A68" s="11" t="s">
        <v>27</v>
      </c>
      <c r="B68" s="15">
        <v>11625050010000140</v>
      </c>
      <c r="C68" s="12">
        <v>73</v>
      </c>
      <c r="D68" s="12">
        <v>88</v>
      </c>
      <c r="E68" s="28">
        <f t="shared" si="4"/>
        <v>1.2054794520547945</v>
      </c>
      <c r="F68" s="28">
        <f>D68/D6</f>
        <v>0.0027276418606237</v>
      </c>
      <c r="G68" s="12">
        <v>20</v>
      </c>
      <c r="H68" s="12">
        <v>0</v>
      </c>
      <c r="I68" s="28">
        <f t="shared" si="6"/>
        <v>0</v>
      </c>
      <c r="J68" s="28">
        <f>H68/H6</f>
        <v>0</v>
      </c>
      <c r="K68" s="33" t="e">
        <f t="shared" si="5"/>
        <v>#DIV/0!</v>
      </c>
    </row>
    <row r="69" spans="1:11" s="4" customFormat="1" ht="24.75" customHeight="1">
      <c r="A69" s="11" t="s">
        <v>68</v>
      </c>
      <c r="B69" s="15">
        <v>11625060010000140</v>
      </c>
      <c r="C69" s="12">
        <v>42</v>
      </c>
      <c r="D69" s="12">
        <v>79.9</v>
      </c>
      <c r="E69" s="28">
        <f t="shared" si="4"/>
        <v>1.9023809523809525</v>
      </c>
      <c r="F69" s="28">
        <f>D69/D6</f>
        <v>0.0024765748257253827</v>
      </c>
      <c r="G69" s="12">
        <v>50</v>
      </c>
      <c r="H69" s="12">
        <v>123.7</v>
      </c>
      <c r="I69" s="28">
        <f t="shared" si="6"/>
        <v>2.474</v>
      </c>
      <c r="J69" s="28">
        <f>H69/H6</f>
        <v>0.0075983267710489615</v>
      </c>
      <c r="K69" s="33">
        <f t="shared" si="5"/>
        <v>0.6459175424413905</v>
      </c>
    </row>
    <row r="70" spans="1:11" s="4" customFormat="1" ht="48" customHeight="1">
      <c r="A70" s="9" t="s">
        <v>83</v>
      </c>
      <c r="B70" s="15">
        <v>11627000010000140</v>
      </c>
      <c r="C70" s="10">
        <v>50</v>
      </c>
      <c r="D70" s="10">
        <v>55.8</v>
      </c>
      <c r="E70" s="27">
        <f aca="true" t="shared" si="7" ref="E70:E102">D70/C70</f>
        <v>1.1159999999999999</v>
      </c>
      <c r="F70" s="27">
        <f>D70/D6</f>
        <v>0.0017295729070773006</v>
      </c>
      <c r="G70" s="10">
        <v>70</v>
      </c>
      <c r="H70" s="10">
        <v>99.5</v>
      </c>
      <c r="I70" s="27">
        <f t="shared" si="6"/>
        <v>1.4214285714285715</v>
      </c>
      <c r="J70" s="27">
        <f>H70/H6</f>
        <v>0.0061118311537540155</v>
      </c>
      <c r="K70" s="32">
        <f aca="true" t="shared" si="8" ref="K70:K81">D70/H70</f>
        <v>0.5608040201005025</v>
      </c>
    </row>
    <row r="71" spans="1:11" s="4" customFormat="1" ht="73.5" customHeight="1">
      <c r="A71" s="9" t="s">
        <v>76</v>
      </c>
      <c r="B71" s="15">
        <v>11628000010000140</v>
      </c>
      <c r="C71" s="10">
        <v>80</v>
      </c>
      <c r="D71" s="10">
        <v>165</v>
      </c>
      <c r="E71" s="27">
        <f t="shared" si="7"/>
        <v>2.0625</v>
      </c>
      <c r="F71" s="27">
        <f>D71/D6</f>
        <v>0.005114328488669438</v>
      </c>
      <c r="G71" s="10">
        <v>3</v>
      </c>
      <c r="H71" s="10">
        <v>92.2</v>
      </c>
      <c r="I71" s="27">
        <f t="shared" si="6"/>
        <v>30.733333333333334</v>
      </c>
      <c r="J71" s="27">
        <f>H71/H6</f>
        <v>0.005663425451016284</v>
      </c>
      <c r="K71" s="32">
        <f t="shared" si="8"/>
        <v>1.789587852494577</v>
      </c>
    </row>
    <row r="72" spans="1:11" s="4" customFormat="1" ht="85.5" customHeight="1">
      <c r="A72" s="11" t="s">
        <v>0</v>
      </c>
      <c r="B72" s="15">
        <v>11633050050000140</v>
      </c>
      <c r="C72" s="12">
        <v>39</v>
      </c>
      <c r="D72" s="12">
        <v>0</v>
      </c>
      <c r="E72" s="28">
        <f t="shared" si="7"/>
        <v>0</v>
      </c>
      <c r="F72" s="28">
        <f>D72/D6</f>
        <v>0</v>
      </c>
      <c r="G72" s="12">
        <v>15</v>
      </c>
      <c r="H72" s="12">
        <v>0</v>
      </c>
      <c r="I72" s="28">
        <f t="shared" si="6"/>
        <v>0</v>
      </c>
      <c r="J72" s="28">
        <f>H72/H6</f>
        <v>0</v>
      </c>
      <c r="K72" s="33" t="e">
        <f t="shared" si="8"/>
        <v>#DIV/0!</v>
      </c>
    </row>
    <row r="73" spans="1:11" s="4" customFormat="1" ht="85.5" customHeight="1">
      <c r="A73" s="11" t="s">
        <v>41</v>
      </c>
      <c r="B73" s="15">
        <v>11633050100000140</v>
      </c>
      <c r="C73" s="12">
        <v>0</v>
      </c>
      <c r="D73" s="12">
        <v>0</v>
      </c>
      <c r="E73" s="28" t="e">
        <f t="shared" si="7"/>
        <v>#DIV/0!</v>
      </c>
      <c r="F73" s="28">
        <f>D73/D6</f>
        <v>0</v>
      </c>
      <c r="G73" s="12">
        <v>3</v>
      </c>
      <c r="H73" s="12">
        <v>0</v>
      </c>
      <c r="I73" s="28">
        <f t="shared" si="6"/>
        <v>0</v>
      </c>
      <c r="J73" s="28">
        <f>H73/H6</f>
        <v>0</v>
      </c>
      <c r="K73" s="33" t="e">
        <f t="shared" si="8"/>
        <v>#DIV/0!</v>
      </c>
    </row>
    <row r="74" spans="1:11" s="4" customFormat="1" ht="85.5" customHeight="1">
      <c r="A74" s="9" t="s">
        <v>54</v>
      </c>
      <c r="B74" s="15">
        <v>11643000010000140</v>
      </c>
      <c r="C74" s="10">
        <v>75</v>
      </c>
      <c r="D74" s="10">
        <v>20.5</v>
      </c>
      <c r="E74" s="27">
        <f t="shared" si="7"/>
        <v>0.2733333333333333</v>
      </c>
      <c r="F74" s="27">
        <f>D74/D6</f>
        <v>0.0006354165698043847</v>
      </c>
      <c r="G74" s="10">
        <v>40.4</v>
      </c>
      <c r="H74" s="10">
        <v>47.2</v>
      </c>
      <c r="I74" s="27">
        <f t="shared" si="6"/>
        <v>1.1683168316831685</v>
      </c>
      <c r="J74" s="27">
        <f>H74/H6</f>
        <v>0.0028992807081124577</v>
      </c>
      <c r="K74" s="32">
        <f t="shared" si="8"/>
        <v>0.43432203389830504</v>
      </c>
    </row>
    <row r="75" spans="1:11" s="4" customFormat="1" ht="73.5" customHeight="1">
      <c r="A75" s="11" t="s">
        <v>67</v>
      </c>
      <c r="B75" s="15">
        <v>11651030020000140</v>
      </c>
      <c r="C75" s="12"/>
      <c r="D75" s="12"/>
      <c r="E75" s="28" t="e">
        <f t="shared" si="7"/>
        <v>#DIV/0!</v>
      </c>
      <c r="F75" s="28">
        <f>D75/D6</f>
        <v>0</v>
      </c>
      <c r="G75" s="12"/>
      <c r="H75" s="12"/>
      <c r="I75" s="28" t="e">
        <f t="shared" si="6"/>
        <v>#DIV/0!</v>
      </c>
      <c r="J75" s="28">
        <f>H75/H6</f>
        <v>0</v>
      </c>
      <c r="K75" s="33" t="e">
        <f t="shared" si="8"/>
        <v>#DIV/0!</v>
      </c>
    </row>
    <row r="76" spans="1:11" s="4" customFormat="1" ht="37.5" customHeight="1">
      <c r="A76" s="9" t="s">
        <v>69</v>
      </c>
      <c r="B76" s="15">
        <v>11690000000000140</v>
      </c>
      <c r="C76" s="10">
        <f>C77</f>
        <v>639.1</v>
      </c>
      <c r="D76" s="10">
        <f>D77</f>
        <v>738.7</v>
      </c>
      <c r="E76" s="27">
        <f t="shared" si="7"/>
        <v>1.155844155844156</v>
      </c>
      <c r="F76" s="27">
        <f>D76/D6</f>
        <v>0.022896693664121903</v>
      </c>
      <c r="G76" s="10">
        <f>G77</f>
        <v>503.1</v>
      </c>
      <c r="H76" s="10">
        <v>541.3</v>
      </c>
      <c r="I76" s="27">
        <f t="shared" si="6"/>
        <v>1.0759292387199362</v>
      </c>
      <c r="J76" s="27">
        <f>H76/H6</f>
        <v>0.03324958998519646</v>
      </c>
      <c r="K76" s="32">
        <f t="shared" si="8"/>
        <v>1.3646776279327546</v>
      </c>
    </row>
    <row r="77" spans="1:11" s="4" customFormat="1" ht="49.5" customHeight="1">
      <c r="A77" s="11" t="s">
        <v>7</v>
      </c>
      <c r="B77" s="15">
        <v>11690050050000140</v>
      </c>
      <c r="C77" s="12">
        <v>639.1</v>
      </c>
      <c r="D77" s="12">
        <v>738.7</v>
      </c>
      <c r="E77" s="28">
        <f t="shared" si="7"/>
        <v>1.155844155844156</v>
      </c>
      <c r="F77" s="28">
        <f>D77/D6</f>
        <v>0.022896693664121903</v>
      </c>
      <c r="G77" s="12">
        <v>503.1</v>
      </c>
      <c r="H77" s="12">
        <v>125.6</v>
      </c>
      <c r="I77" s="28">
        <f t="shared" si="6"/>
        <v>0.24965215662890078</v>
      </c>
      <c r="J77" s="28">
        <f>H77/H6</f>
        <v>0.007715035104638234</v>
      </c>
      <c r="K77" s="33">
        <f t="shared" si="8"/>
        <v>5.881369426751593</v>
      </c>
    </row>
    <row r="78" spans="1:11" s="4" customFormat="1" ht="31.5" customHeight="1">
      <c r="A78" s="7" t="s">
        <v>9</v>
      </c>
      <c r="B78" s="15">
        <v>11700000000000000</v>
      </c>
      <c r="C78" s="8">
        <f>C79</f>
        <v>0</v>
      </c>
      <c r="D78" s="8">
        <f>D79</f>
        <v>0</v>
      </c>
      <c r="E78" s="26" t="e">
        <f t="shared" si="7"/>
        <v>#DIV/0!</v>
      </c>
      <c r="F78" s="26">
        <f>D78/D6</f>
        <v>0</v>
      </c>
      <c r="G78" s="8">
        <f>G79</f>
        <v>0</v>
      </c>
      <c r="H78" s="8">
        <f>H79</f>
        <v>0</v>
      </c>
      <c r="I78" s="26" t="e">
        <f t="shared" si="6"/>
        <v>#DIV/0!</v>
      </c>
      <c r="J78" s="26">
        <f>H78/H6</f>
        <v>0</v>
      </c>
      <c r="K78" s="31" t="e">
        <f t="shared" si="8"/>
        <v>#DIV/0!</v>
      </c>
    </row>
    <row r="79" spans="1:11" s="4" customFormat="1" ht="19.5" customHeight="1">
      <c r="A79" s="9" t="s">
        <v>63</v>
      </c>
      <c r="B79" s="15">
        <v>11701000000000100</v>
      </c>
      <c r="C79" s="10">
        <f>C80+C81</f>
        <v>0</v>
      </c>
      <c r="D79" s="17">
        <f>D80+D81</f>
        <v>0</v>
      </c>
      <c r="E79" s="27" t="e">
        <f t="shared" si="7"/>
        <v>#DIV/0!</v>
      </c>
      <c r="F79" s="27">
        <f>D79/D6</f>
        <v>0</v>
      </c>
      <c r="G79" s="10">
        <f>G80+G81</f>
        <v>0</v>
      </c>
      <c r="H79" s="17">
        <f>H80+H81</f>
        <v>0</v>
      </c>
      <c r="I79" s="27" t="e">
        <f t="shared" si="6"/>
        <v>#DIV/0!</v>
      </c>
      <c r="J79" s="27">
        <f>H79/H6</f>
        <v>0</v>
      </c>
      <c r="K79" s="32" t="e">
        <f t="shared" si="8"/>
        <v>#DIV/0!</v>
      </c>
    </row>
    <row r="80" spans="1:11" s="4" customFormat="1" ht="24.75" customHeight="1">
      <c r="A80" s="11" t="s">
        <v>30</v>
      </c>
      <c r="B80" s="15">
        <v>11701050050000100</v>
      </c>
      <c r="C80" s="12"/>
      <c r="D80" s="12"/>
      <c r="E80" s="28" t="e">
        <f t="shared" si="7"/>
        <v>#DIV/0!</v>
      </c>
      <c r="F80" s="28">
        <f>D80/D6</f>
        <v>0</v>
      </c>
      <c r="G80" s="12"/>
      <c r="H80" s="12"/>
      <c r="I80" s="28" t="e">
        <f t="shared" si="6"/>
        <v>#DIV/0!</v>
      </c>
      <c r="J80" s="28">
        <f>H80/H6</f>
        <v>0</v>
      </c>
      <c r="K80" s="33" t="e">
        <f t="shared" si="8"/>
        <v>#DIV/0!</v>
      </c>
    </row>
    <row r="81" spans="1:11" s="23" customFormat="1" ht="24.75" customHeight="1" thickBot="1">
      <c r="A81" s="20" t="s">
        <v>70</v>
      </c>
      <c r="B81" s="21">
        <v>11701050100000100</v>
      </c>
      <c r="C81" s="22"/>
      <c r="D81" s="22"/>
      <c r="E81" s="29" t="e">
        <f t="shared" si="7"/>
        <v>#DIV/0!</v>
      </c>
      <c r="F81" s="29">
        <f>D81/D6</f>
        <v>0</v>
      </c>
      <c r="G81" s="22"/>
      <c r="H81" s="22"/>
      <c r="I81" s="29" t="e">
        <f t="shared" si="6"/>
        <v>#DIV/0!</v>
      </c>
      <c r="J81" s="29">
        <f>H81/H6</f>
        <v>0</v>
      </c>
      <c r="K81" s="34" t="e">
        <f t="shared" si="8"/>
        <v>#DIV/0!</v>
      </c>
    </row>
    <row r="82" spans="1:11" s="4" customFormat="1" ht="81" customHeight="1">
      <c r="A82" s="18" t="s">
        <v>12</v>
      </c>
      <c r="B82" s="38" t="s">
        <v>95</v>
      </c>
      <c r="C82" s="19">
        <f>C83+C135+C138+C132</f>
        <v>232500.40000000002</v>
      </c>
      <c r="D82" s="19">
        <f>D83+D135+D138+D132</f>
        <v>159570.5</v>
      </c>
      <c r="E82" s="39">
        <f t="shared" si="7"/>
        <v>0.686323550411096</v>
      </c>
      <c r="F82" s="40">
        <f>D82/D82</f>
        <v>1</v>
      </c>
      <c r="G82" s="19">
        <f>G83+G135+G138+G132</f>
        <v>253433.5</v>
      </c>
      <c r="H82" s="19">
        <f>H83+H135+H138+H132</f>
        <v>175910.29999999996</v>
      </c>
      <c r="I82" s="39">
        <f t="shared" si="6"/>
        <v>0.6941083163827985</v>
      </c>
      <c r="J82" s="40">
        <f>H82/H82</f>
        <v>1</v>
      </c>
      <c r="K82" s="24">
        <f>D82/H82</f>
        <v>0.9071128865109095</v>
      </c>
    </row>
    <row r="83" spans="1:11" s="4" customFormat="1" ht="76.5" customHeight="1" thickBot="1">
      <c r="A83" s="7" t="s">
        <v>64</v>
      </c>
      <c r="B83" s="41" t="s">
        <v>96</v>
      </c>
      <c r="C83" s="8">
        <f>C84+C87+C103+C125</f>
        <v>234990.10000000003</v>
      </c>
      <c r="D83" s="8">
        <f>D84+D87+D103+D125</f>
        <v>162060.2</v>
      </c>
      <c r="E83" s="39">
        <f t="shared" si="7"/>
        <v>0.6896469255513317</v>
      </c>
      <c r="F83" s="42">
        <f>D83/D82</f>
        <v>1.0156025079823652</v>
      </c>
      <c r="G83" s="8">
        <f>G84+G87+G103+G125</f>
        <v>253505.7</v>
      </c>
      <c r="H83" s="8">
        <f>H84+H87+H103+H125</f>
        <v>175982.49999999997</v>
      </c>
      <c r="I83" s="39">
        <f t="shared" si="6"/>
        <v>0.6941954362367393</v>
      </c>
      <c r="J83" s="42">
        <f>H83/H82</f>
        <v>1.000410436455398</v>
      </c>
      <c r="K83" s="24">
        <f aca="true" t="shared" si="9" ref="K83:K140">D83/H83</f>
        <v>0.9208881564928333</v>
      </c>
    </row>
    <row r="84" spans="1:11" s="4" customFormat="1" ht="24.75" customHeight="1" thickBot="1">
      <c r="A84" s="43" t="s">
        <v>97</v>
      </c>
      <c r="B84" s="44" t="s">
        <v>98</v>
      </c>
      <c r="C84" s="45">
        <v>69945.6</v>
      </c>
      <c r="D84" s="45">
        <v>54174.6</v>
      </c>
      <c r="E84" s="46">
        <f t="shared" si="7"/>
        <v>0.7745247735382925</v>
      </c>
      <c r="F84" s="47">
        <f>D84/D82</f>
        <v>0.3395026022980438</v>
      </c>
      <c r="G84" s="45">
        <v>88658.4</v>
      </c>
      <c r="H84" s="45">
        <v>69429.7</v>
      </c>
      <c r="I84" s="46">
        <f t="shared" si="6"/>
        <v>0.7831147415247738</v>
      </c>
      <c r="J84" s="47">
        <f>H84/H82</f>
        <v>0.3946880881904017</v>
      </c>
      <c r="K84" s="24">
        <f t="shared" si="9"/>
        <v>0.7802799090302853</v>
      </c>
    </row>
    <row r="85" spans="1:11" s="4" customFormat="1" ht="24.75" customHeight="1" thickBot="1">
      <c r="A85" s="11" t="s">
        <v>16</v>
      </c>
      <c r="B85" s="48" t="s">
        <v>99</v>
      </c>
      <c r="C85" s="12">
        <v>43296.4</v>
      </c>
      <c r="D85" s="12">
        <v>34186.6</v>
      </c>
      <c r="E85" s="39">
        <f t="shared" si="7"/>
        <v>0.7895945159412792</v>
      </c>
      <c r="F85" s="49">
        <f>D85/D82</f>
        <v>0.21424135413500614</v>
      </c>
      <c r="G85" s="12">
        <v>53352.2</v>
      </c>
      <c r="H85" s="12">
        <v>41514.7</v>
      </c>
      <c r="I85" s="39">
        <f t="shared" si="6"/>
        <v>0.7781253631527847</v>
      </c>
      <c r="J85" s="49">
        <f>H85/H82</f>
        <v>0.23599925643921935</v>
      </c>
      <c r="K85" s="24">
        <f t="shared" si="9"/>
        <v>0.8234818028312862</v>
      </c>
    </row>
    <row r="86" spans="1:11" s="4" customFormat="1" ht="24.75" customHeight="1" thickBot="1">
      <c r="A86" s="11" t="s">
        <v>14</v>
      </c>
      <c r="B86" s="50" t="s">
        <v>100</v>
      </c>
      <c r="C86" s="12">
        <v>26649.2</v>
      </c>
      <c r="D86" s="12">
        <v>19988</v>
      </c>
      <c r="E86" s="39">
        <f t="shared" si="7"/>
        <v>0.7500412770364588</v>
      </c>
      <c r="F86" s="49">
        <f>D86/D82</f>
        <v>0.12526124816303766</v>
      </c>
      <c r="G86" s="12">
        <v>35306.2</v>
      </c>
      <c r="H86" s="12">
        <v>27915</v>
      </c>
      <c r="I86" s="39">
        <f t="shared" si="6"/>
        <v>0.7906543326667838</v>
      </c>
      <c r="J86" s="49">
        <f>H86/H82</f>
        <v>0.1586888317511823</v>
      </c>
      <c r="K86" s="24">
        <f t="shared" si="9"/>
        <v>0.7160308078094214</v>
      </c>
    </row>
    <row r="87" spans="1:11" s="4" customFormat="1" ht="49.5" customHeight="1">
      <c r="A87" s="43" t="s">
        <v>51</v>
      </c>
      <c r="B87" s="51" t="s">
        <v>101</v>
      </c>
      <c r="C87" s="45">
        <f>C89+C90+C91+C92+C94+C95+C96+C97+C98+C99+C100+C101+C102</f>
        <v>9674</v>
      </c>
      <c r="D87" s="45">
        <f>D89+D90+D91+D92+D94+D95+D96+D97+D98+D99+D100+D101+D102</f>
        <v>745.4</v>
      </c>
      <c r="E87" s="46">
        <f t="shared" si="7"/>
        <v>0.0770518916683895</v>
      </c>
      <c r="F87" s="47">
        <f>D87/D82</f>
        <v>0.0046712894927320526</v>
      </c>
      <c r="G87" s="45">
        <f>G89+G90+G91+G92+G94+G95+G96+G97+G98+G99+G100+G101+G102</f>
        <v>8431.6</v>
      </c>
      <c r="H87" s="45">
        <f>H89+H90+H91+H92+H94+H95+H96+H97+H98+H99+H100+H101+H102</f>
        <v>0</v>
      </c>
      <c r="I87" s="46">
        <f t="shared" si="6"/>
        <v>0</v>
      </c>
      <c r="J87" s="47">
        <f>H87/H82</f>
        <v>0</v>
      </c>
      <c r="K87" s="24" t="e">
        <f t="shared" si="9"/>
        <v>#DIV/0!</v>
      </c>
    </row>
    <row r="88" spans="1:11" s="4" customFormat="1" ht="70.5" customHeight="1">
      <c r="A88" s="52" t="s">
        <v>102</v>
      </c>
      <c r="B88" s="53" t="s">
        <v>103</v>
      </c>
      <c r="C88" s="54">
        <v>0</v>
      </c>
      <c r="D88" s="55">
        <v>0</v>
      </c>
      <c r="E88" s="39" t="e">
        <f t="shared" si="7"/>
        <v>#DIV/0!</v>
      </c>
      <c r="F88" s="56">
        <f>D88/D82</f>
        <v>0</v>
      </c>
      <c r="G88" s="54">
        <v>0</v>
      </c>
      <c r="H88" s="55">
        <v>0</v>
      </c>
      <c r="I88" s="39" t="e">
        <f t="shared" si="6"/>
        <v>#DIV/0!</v>
      </c>
      <c r="J88" s="56">
        <f>H88/H82</f>
        <v>0</v>
      </c>
      <c r="K88" s="24" t="e">
        <f t="shared" si="9"/>
        <v>#DIV/0!</v>
      </c>
    </row>
    <row r="89" spans="1:11" s="4" customFormat="1" ht="74.25" customHeight="1">
      <c r="A89" s="57" t="s">
        <v>104</v>
      </c>
      <c r="B89" s="53" t="s">
        <v>105</v>
      </c>
      <c r="C89" s="54">
        <v>0</v>
      </c>
      <c r="D89" s="55">
        <v>0</v>
      </c>
      <c r="E89" s="39" t="e">
        <f t="shared" si="7"/>
        <v>#DIV/0!</v>
      </c>
      <c r="F89" s="56">
        <f>D89/D82</f>
        <v>0</v>
      </c>
      <c r="G89" s="54">
        <v>1663.5</v>
      </c>
      <c r="H89" s="55">
        <v>0</v>
      </c>
      <c r="I89" s="39">
        <f t="shared" si="6"/>
        <v>0</v>
      </c>
      <c r="J89" s="56">
        <f>H89/H82</f>
        <v>0</v>
      </c>
      <c r="K89" s="24" t="e">
        <f t="shared" si="9"/>
        <v>#DIV/0!</v>
      </c>
    </row>
    <row r="90" spans="1:11" s="4" customFormat="1" ht="102" customHeight="1" thickBot="1">
      <c r="A90" s="58" t="s">
        <v>106</v>
      </c>
      <c r="B90" s="59" t="s">
        <v>107</v>
      </c>
      <c r="C90" s="60">
        <v>1230</v>
      </c>
      <c r="D90" s="61">
        <v>745.4</v>
      </c>
      <c r="E90" s="39">
        <f t="shared" si="7"/>
        <v>0.6060162601626016</v>
      </c>
      <c r="F90" s="49">
        <f>D90/D82</f>
        <v>0.0046712894927320526</v>
      </c>
      <c r="G90" s="60">
        <v>1174.8</v>
      </c>
      <c r="H90" s="61">
        <v>0</v>
      </c>
      <c r="I90" s="39">
        <f t="shared" si="6"/>
        <v>0</v>
      </c>
      <c r="J90" s="49">
        <f>H90/H82</f>
        <v>0</v>
      </c>
      <c r="K90" s="24" t="e">
        <f t="shared" si="9"/>
        <v>#DIV/0!</v>
      </c>
    </row>
    <row r="91" spans="1:11" s="4" customFormat="1" ht="94.5" customHeight="1" thickBot="1">
      <c r="A91" s="62" t="s">
        <v>108</v>
      </c>
      <c r="B91" s="50" t="s">
        <v>109</v>
      </c>
      <c r="C91" s="61">
        <v>0</v>
      </c>
      <c r="D91" s="61">
        <v>0</v>
      </c>
      <c r="E91" s="39" t="e">
        <f t="shared" si="7"/>
        <v>#DIV/0!</v>
      </c>
      <c r="F91" s="49">
        <f>D91/D82</f>
        <v>0</v>
      </c>
      <c r="G91" s="61">
        <v>0</v>
      </c>
      <c r="H91" s="61">
        <v>0</v>
      </c>
      <c r="I91" s="39" t="e">
        <f t="shared" si="6"/>
        <v>#DIV/0!</v>
      </c>
      <c r="J91" s="49">
        <f>H91/H82</f>
        <v>0</v>
      </c>
      <c r="K91" s="24" t="e">
        <f t="shared" si="9"/>
        <v>#DIV/0!</v>
      </c>
    </row>
    <row r="92" spans="1:11" s="4" customFormat="1" ht="70.5" customHeight="1" thickBot="1">
      <c r="A92" s="63" t="s">
        <v>110</v>
      </c>
      <c r="B92" s="50" t="s">
        <v>111</v>
      </c>
      <c r="C92" s="61">
        <v>0</v>
      </c>
      <c r="D92" s="61">
        <v>0</v>
      </c>
      <c r="E92" s="39" t="e">
        <f t="shared" si="7"/>
        <v>#DIV/0!</v>
      </c>
      <c r="F92" s="49">
        <f>D92/D82</f>
        <v>0</v>
      </c>
      <c r="G92" s="61">
        <v>0</v>
      </c>
      <c r="H92" s="61">
        <v>0</v>
      </c>
      <c r="I92" s="39" t="e">
        <f t="shared" si="6"/>
        <v>#DIV/0!</v>
      </c>
      <c r="J92" s="49">
        <f>H92/H82</f>
        <v>0</v>
      </c>
      <c r="K92" s="24" t="e">
        <f t="shared" si="9"/>
        <v>#DIV/0!</v>
      </c>
    </row>
    <row r="93" spans="1:11" s="4" customFormat="1" ht="74.25" customHeight="1" thickBot="1">
      <c r="A93" s="63" t="s">
        <v>112</v>
      </c>
      <c r="B93" s="64" t="s">
        <v>113</v>
      </c>
      <c r="C93" s="61">
        <v>0</v>
      </c>
      <c r="D93" s="61">
        <v>0</v>
      </c>
      <c r="E93" s="39" t="e">
        <f t="shared" si="7"/>
        <v>#DIV/0!</v>
      </c>
      <c r="F93" s="49">
        <f>D93/D82</f>
        <v>0</v>
      </c>
      <c r="G93" s="61">
        <v>0</v>
      </c>
      <c r="H93" s="61">
        <v>0</v>
      </c>
      <c r="I93" s="39" t="e">
        <f t="shared" si="6"/>
        <v>#DIV/0!</v>
      </c>
      <c r="J93" s="49">
        <f>H93/H82</f>
        <v>0</v>
      </c>
      <c r="K93" s="24" t="e">
        <f t="shared" si="9"/>
        <v>#DIV/0!</v>
      </c>
    </row>
    <row r="94" spans="1:11" s="4" customFormat="1" ht="48.75" customHeight="1" thickBot="1">
      <c r="A94" s="63" t="s">
        <v>114</v>
      </c>
      <c r="B94" s="64" t="s">
        <v>115</v>
      </c>
      <c r="C94" s="61">
        <v>0</v>
      </c>
      <c r="D94" s="61">
        <v>0</v>
      </c>
      <c r="E94" s="39" t="e">
        <f t="shared" si="7"/>
        <v>#DIV/0!</v>
      </c>
      <c r="F94" s="49">
        <f>D94/D82</f>
        <v>0</v>
      </c>
      <c r="G94" s="61">
        <v>271.9</v>
      </c>
      <c r="H94" s="61">
        <v>0</v>
      </c>
      <c r="I94" s="39">
        <f t="shared" si="6"/>
        <v>0</v>
      </c>
      <c r="J94" s="49">
        <f>H94/H82</f>
        <v>0</v>
      </c>
      <c r="K94" s="24" t="e">
        <f t="shared" si="9"/>
        <v>#DIV/0!</v>
      </c>
    </row>
    <row r="95" spans="1:11" s="4" customFormat="1" ht="83.25" customHeight="1" thickBot="1">
      <c r="A95" s="63" t="s">
        <v>116</v>
      </c>
      <c r="B95" s="65" t="s">
        <v>117</v>
      </c>
      <c r="C95" s="61">
        <v>0</v>
      </c>
      <c r="D95" s="61">
        <v>0</v>
      </c>
      <c r="E95" s="39" t="e">
        <f t="shared" si="7"/>
        <v>#DIV/0!</v>
      </c>
      <c r="F95" s="49">
        <f>D95/D82</f>
        <v>0</v>
      </c>
      <c r="G95" s="61">
        <v>0</v>
      </c>
      <c r="H95" s="61">
        <v>0</v>
      </c>
      <c r="I95" s="39" t="e">
        <f t="shared" si="6"/>
        <v>#DIV/0!</v>
      </c>
      <c r="J95" s="49">
        <f>H95/H82</f>
        <v>0</v>
      </c>
      <c r="K95" s="24" t="e">
        <f t="shared" si="9"/>
        <v>#DIV/0!</v>
      </c>
    </row>
    <row r="96" spans="1:11" s="4" customFormat="1" ht="57.75" customHeight="1" thickBot="1">
      <c r="A96" s="63" t="s">
        <v>118</v>
      </c>
      <c r="B96" s="64" t="s">
        <v>119</v>
      </c>
      <c r="C96" s="61">
        <v>0</v>
      </c>
      <c r="D96" s="61">
        <v>0</v>
      </c>
      <c r="E96" s="39" t="e">
        <f t="shared" si="7"/>
        <v>#DIV/0!</v>
      </c>
      <c r="F96" s="49">
        <f>D96/D82</f>
        <v>0</v>
      </c>
      <c r="G96" s="61">
        <v>0</v>
      </c>
      <c r="H96" s="61">
        <v>0</v>
      </c>
      <c r="I96" s="39" t="e">
        <f t="shared" si="6"/>
        <v>#DIV/0!</v>
      </c>
      <c r="J96" s="49">
        <f>H96/H82</f>
        <v>0</v>
      </c>
      <c r="K96" s="24" t="e">
        <f t="shared" si="9"/>
        <v>#DIV/0!</v>
      </c>
    </row>
    <row r="97" spans="1:11" s="4" customFormat="1" ht="129" customHeight="1" thickBot="1">
      <c r="A97" s="63" t="s">
        <v>120</v>
      </c>
      <c r="B97" s="65" t="s">
        <v>121</v>
      </c>
      <c r="C97" s="61">
        <v>8374</v>
      </c>
      <c r="D97" s="61">
        <v>0</v>
      </c>
      <c r="E97" s="39">
        <f t="shared" si="7"/>
        <v>0</v>
      </c>
      <c r="F97" s="49">
        <f>D97/D82</f>
        <v>0</v>
      </c>
      <c r="G97" s="61">
        <v>4584</v>
      </c>
      <c r="H97" s="61">
        <v>0</v>
      </c>
      <c r="I97" s="39">
        <f t="shared" si="6"/>
        <v>0</v>
      </c>
      <c r="J97" s="49">
        <f>H97/H82</f>
        <v>0</v>
      </c>
      <c r="K97" s="24" t="e">
        <f t="shared" si="9"/>
        <v>#DIV/0!</v>
      </c>
    </row>
    <row r="98" spans="1:11" s="4" customFormat="1" ht="57.75" customHeight="1" thickBot="1">
      <c r="A98" s="63" t="s">
        <v>122</v>
      </c>
      <c r="B98" s="64" t="s">
        <v>123</v>
      </c>
      <c r="C98" s="61">
        <v>0</v>
      </c>
      <c r="D98" s="61">
        <v>0</v>
      </c>
      <c r="E98" s="39" t="e">
        <f t="shared" si="7"/>
        <v>#DIV/0!</v>
      </c>
      <c r="F98" s="49">
        <f>D98/D82</f>
        <v>0</v>
      </c>
      <c r="G98" s="61">
        <v>0</v>
      </c>
      <c r="H98" s="61">
        <v>0</v>
      </c>
      <c r="I98" s="39" t="e">
        <f t="shared" si="6"/>
        <v>#DIV/0!</v>
      </c>
      <c r="J98" s="49">
        <f>H98/H82</f>
        <v>0</v>
      </c>
      <c r="K98" s="24" t="e">
        <f t="shared" si="9"/>
        <v>#DIV/0!</v>
      </c>
    </row>
    <row r="99" spans="1:11" s="4" customFormat="1" ht="132" customHeight="1">
      <c r="A99" s="66" t="s">
        <v>124</v>
      </c>
      <c r="B99" s="67" t="s">
        <v>125</v>
      </c>
      <c r="C99" s="61">
        <v>0</v>
      </c>
      <c r="D99" s="61">
        <v>0</v>
      </c>
      <c r="E99" s="39" t="e">
        <f t="shared" si="7"/>
        <v>#DIV/0!</v>
      </c>
      <c r="F99" s="49">
        <f>D99/D82</f>
        <v>0</v>
      </c>
      <c r="G99" s="61">
        <v>0</v>
      </c>
      <c r="H99" s="61">
        <v>0</v>
      </c>
      <c r="I99" s="39" t="e">
        <f t="shared" si="6"/>
        <v>#DIV/0!</v>
      </c>
      <c r="J99" s="49">
        <f>H99/H82</f>
        <v>0</v>
      </c>
      <c r="K99" s="24" t="e">
        <f t="shared" si="9"/>
        <v>#DIV/0!</v>
      </c>
    </row>
    <row r="100" spans="1:11" s="4" customFormat="1" ht="146.25" customHeight="1">
      <c r="A100" s="68" t="s">
        <v>126</v>
      </c>
      <c r="B100" s="69" t="s">
        <v>127</v>
      </c>
      <c r="C100" s="60">
        <v>0</v>
      </c>
      <c r="D100" s="61">
        <v>0</v>
      </c>
      <c r="E100" s="39" t="e">
        <f t="shared" si="7"/>
        <v>#DIV/0!</v>
      </c>
      <c r="F100" s="49">
        <f>D100/D82</f>
        <v>0</v>
      </c>
      <c r="G100" s="60">
        <v>0</v>
      </c>
      <c r="H100" s="61">
        <v>0</v>
      </c>
      <c r="I100" s="39" t="e">
        <f t="shared" si="6"/>
        <v>#DIV/0!</v>
      </c>
      <c r="J100" s="49">
        <f>H100/H82</f>
        <v>0</v>
      </c>
      <c r="K100" s="24" t="e">
        <f t="shared" si="9"/>
        <v>#DIV/0!</v>
      </c>
    </row>
    <row r="101" spans="1:11" s="4" customFormat="1" ht="96" customHeight="1">
      <c r="A101" s="68" t="s">
        <v>128</v>
      </c>
      <c r="B101" s="70" t="s">
        <v>129</v>
      </c>
      <c r="C101" s="60">
        <v>70</v>
      </c>
      <c r="D101" s="60">
        <v>0</v>
      </c>
      <c r="E101" s="39">
        <f t="shared" si="7"/>
        <v>0</v>
      </c>
      <c r="F101" s="49">
        <f>D101/D82</f>
        <v>0</v>
      </c>
      <c r="G101" s="60">
        <v>73.8</v>
      </c>
      <c r="H101" s="60">
        <v>0</v>
      </c>
      <c r="I101" s="39">
        <f t="shared" si="6"/>
        <v>0</v>
      </c>
      <c r="J101" s="49">
        <f>H101/H82</f>
        <v>0</v>
      </c>
      <c r="K101" s="24" t="e">
        <f t="shared" si="9"/>
        <v>#DIV/0!</v>
      </c>
    </row>
    <row r="102" spans="1:11" s="4" customFormat="1" ht="94.5" customHeight="1">
      <c r="A102" s="71" t="s">
        <v>130</v>
      </c>
      <c r="B102" s="70" t="s">
        <v>131</v>
      </c>
      <c r="C102" s="60">
        <v>0</v>
      </c>
      <c r="D102" s="60">
        <v>0</v>
      </c>
      <c r="E102" s="39" t="e">
        <f t="shared" si="7"/>
        <v>#DIV/0!</v>
      </c>
      <c r="F102" s="49">
        <f>D102/D82</f>
        <v>0</v>
      </c>
      <c r="G102" s="60">
        <v>663.6</v>
      </c>
      <c r="H102" s="60">
        <v>0</v>
      </c>
      <c r="I102" s="39">
        <f t="shared" si="6"/>
        <v>0</v>
      </c>
      <c r="J102" s="49">
        <f>H102/H82</f>
        <v>0</v>
      </c>
      <c r="K102" s="24" t="e">
        <f t="shared" si="9"/>
        <v>#DIV/0!</v>
      </c>
    </row>
    <row r="103" spans="1:11" s="4" customFormat="1" ht="36.75" customHeight="1">
      <c r="A103" s="72" t="s">
        <v>132</v>
      </c>
      <c r="B103" s="73" t="s">
        <v>133</v>
      </c>
      <c r="C103" s="74">
        <f>C105+C106+C107+C108+C109+C110+C111+C112+C113+C114+C115+C116+C117+C118+C119+C120+C121+C122+C124+C123+C104</f>
        <v>154893.20000000004</v>
      </c>
      <c r="D103" s="74">
        <f>D105+D106+D107+D108+D109+D110+D111+D112+D113+D114+D115+D116+D117+D118+D119+D120+D121+D122+D124+D123+D104</f>
        <v>106663.5</v>
      </c>
      <c r="E103" s="46">
        <f>D103/C103</f>
        <v>0.6886260984988365</v>
      </c>
      <c r="F103" s="46">
        <f>D103/D82</f>
        <v>0.6684412219050514</v>
      </c>
      <c r="G103" s="74">
        <f>G105+G106+G107+G108+G109+G110+G111+G112+G113+G114+G115+G116+G117+G118+G119+G120+G121+G122+G124+G123+G104</f>
        <v>156013.40000000002</v>
      </c>
      <c r="H103" s="74">
        <f>H105+H106+H107+H108+H109+H110+H111+H112+H113+H114+H115+H116+H117+H118+H119+H120+H121+H122+H124+H123+H104</f>
        <v>106150.49999999999</v>
      </c>
      <c r="I103" s="46">
        <f>H103/G103</f>
        <v>0.6803934790216736</v>
      </c>
      <c r="J103" s="46">
        <f>H103/H82</f>
        <v>0.603435387239974</v>
      </c>
      <c r="K103" s="24">
        <f t="shared" si="9"/>
        <v>1.0048327610326848</v>
      </c>
    </row>
    <row r="104" spans="1:11" s="4" customFormat="1" ht="85.5" customHeight="1">
      <c r="A104" s="57" t="s">
        <v>134</v>
      </c>
      <c r="B104" s="75" t="s">
        <v>135</v>
      </c>
      <c r="C104" s="54">
        <v>4.2</v>
      </c>
      <c r="D104" s="54">
        <v>4.2</v>
      </c>
      <c r="E104" s="39">
        <f aca="true" t="shared" si="10" ref="E104:E140">D104/C104</f>
        <v>1</v>
      </c>
      <c r="F104" s="76">
        <f>D104/D82</f>
        <v>2.6320654506942074E-05</v>
      </c>
      <c r="G104" s="54">
        <v>3.7</v>
      </c>
      <c r="H104" s="54">
        <v>3.7</v>
      </c>
      <c r="I104" s="39">
        <f aca="true" t="shared" si="11" ref="I104:I140">H104/G104</f>
        <v>1</v>
      </c>
      <c r="J104" s="76">
        <f>H104/H82</f>
        <v>2.1033447160285674E-05</v>
      </c>
      <c r="K104" s="24">
        <f t="shared" si="9"/>
        <v>1.135135135135135</v>
      </c>
    </row>
    <row r="105" spans="1:11" s="4" customFormat="1" ht="61.5" customHeight="1" thickBot="1">
      <c r="A105" s="63" t="s">
        <v>136</v>
      </c>
      <c r="B105" s="64" t="s">
        <v>137</v>
      </c>
      <c r="C105" s="12">
        <v>1043.1</v>
      </c>
      <c r="D105" s="12">
        <v>718.9</v>
      </c>
      <c r="E105" s="39">
        <f t="shared" si="10"/>
        <v>0.6891956667625347</v>
      </c>
      <c r="F105" s="39">
        <f>D105/D82</f>
        <v>0.004505218696438251</v>
      </c>
      <c r="G105" s="12">
        <v>1110</v>
      </c>
      <c r="H105" s="12">
        <v>1110</v>
      </c>
      <c r="I105" s="39">
        <f t="shared" si="11"/>
        <v>1</v>
      </c>
      <c r="J105" s="39">
        <f>H105/H82</f>
        <v>0.006310034148085702</v>
      </c>
      <c r="K105" s="24">
        <f t="shared" si="9"/>
        <v>0.6476576576576576</v>
      </c>
    </row>
    <row r="106" spans="1:11" s="4" customFormat="1" ht="84" customHeight="1" thickBot="1">
      <c r="A106" s="63" t="s">
        <v>138</v>
      </c>
      <c r="B106" s="64" t="s">
        <v>139</v>
      </c>
      <c r="C106" s="12">
        <v>0</v>
      </c>
      <c r="D106" s="12">
        <v>0</v>
      </c>
      <c r="E106" s="39" t="e">
        <f t="shared" si="10"/>
        <v>#DIV/0!</v>
      </c>
      <c r="F106" s="39">
        <f>D106/D82</f>
        <v>0</v>
      </c>
      <c r="G106" s="12">
        <v>0</v>
      </c>
      <c r="H106" s="12">
        <v>0</v>
      </c>
      <c r="I106" s="39" t="e">
        <f t="shared" si="11"/>
        <v>#DIV/0!</v>
      </c>
      <c r="J106" s="39">
        <f>H106/H82</f>
        <v>0</v>
      </c>
      <c r="K106" s="24" t="e">
        <f t="shared" si="9"/>
        <v>#DIV/0!</v>
      </c>
    </row>
    <row r="107" spans="1:11" s="4" customFormat="1" ht="159" customHeight="1" thickBot="1">
      <c r="A107" s="63" t="s">
        <v>140</v>
      </c>
      <c r="B107" s="64" t="s">
        <v>141</v>
      </c>
      <c r="C107" s="12">
        <v>103085.3</v>
      </c>
      <c r="D107" s="12">
        <v>72088.9</v>
      </c>
      <c r="E107" s="39">
        <f t="shared" si="10"/>
        <v>0.6993130931374307</v>
      </c>
      <c r="F107" s="39">
        <f>D107/D82</f>
        <v>0.45176834063940385</v>
      </c>
      <c r="G107" s="12">
        <v>100527.9</v>
      </c>
      <c r="H107" s="12">
        <v>69783.3</v>
      </c>
      <c r="I107" s="39">
        <f t="shared" si="11"/>
        <v>0.6941684845699553</v>
      </c>
      <c r="J107" s="39">
        <f>H107/H82</f>
        <v>0.3966982035730712</v>
      </c>
      <c r="K107" s="24">
        <f t="shared" si="9"/>
        <v>1.0330394234723779</v>
      </c>
    </row>
    <row r="108" spans="1:11" s="4" customFormat="1" ht="81" customHeight="1" thickBot="1">
      <c r="A108" s="63" t="s">
        <v>142</v>
      </c>
      <c r="B108" s="64" t="s">
        <v>143</v>
      </c>
      <c r="C108" s="12">
        <v>206</v>
      </c>
      <c r="D108" s="12">
        <v>154.5</v>
      </c>
      <c r="E108" s="39">
        <f t="shared" si="10"/>
        <v>0.75</v>
      </c>
      <c r="F108" s="39">
        <f>D108/D82</f>
        <v>0.000968224076505369</v>
      </c>
      <c r="G108" s="12">
        <v>197.8</v>
      </c>
      <c r="H108" s="12">
        <v>154.7</v>
      </c>
      <c r="I108" s="39">
        <f t="shared" si="11"/>
        <v>0.7821031344792719</v>
      </c>
      <c r="J108" s="39">
        <f>H108/H82</f>
        <v>0.0008794254799178901</v>
      </c>
      <c r="K108" s="24">
        <f t="shared" si="9"/>
        <v>0.9987071751777635</v>
      </c>
    </row>
    <row r="109" spans="1:11" s="4" customFormat="1" ht="108.75" customHeight="1" thickBot="1">
      <c r="A109" s="63" t="s">
        <v>144</v>
      </c>
      <c r="B109" s="64" t="s">
        <v>145</v>
      </c>
      <c r="C109" s="12">
        <v>388</v>
      </c>
      <c r="D109" s="12">
        <v>291</v>
      </c>
      <c r="E109" s="39">
        <f t="shared" si="10"/>
        <v>0.75</v>
      </c>
      <c r="F109" s="39">
        <f>D109/D82</f>
        <v>0.0018236453479809865</v>
      </c>
      <c r="G109" s="12">
        <v>371.7</v>
      </c>
      <c r="H109" s="12">
        <v>278.8</v>
      </c>
      <c r="I109" s="39">
        <f t="shared" si="11"/>
        <v>0.7500672585418349</v>
      </c>
      <c r="J109" s="39">
        <f>H109/H82</f>
        <v>0.0015848986671047692</v>
      </c>
      <c r="K109" s="24">
        <f t="shared" si="9"/>
        <v>1.0437589670014347</v>
      </c>
    </row>
    <row r="110" spans="1:11" s="4" customFormat="1" ht="59.25" customHeight="1" thickBot="1">
      <c r="A110" s="63" t="s">
        <v>146</v>
      </c>
      <c r="B110" s="64" t="s">
        <v>147</v>
      </c>
      <c r="C110" s="12">
        <v>654.8</v>
      </c>
      <c r="D110" s="12">
        <v>492</v>
      </c>
      <c r="E110" s="39">
        <f t="shared" si="10"/>
        <v>0.7513744654856446</v>
      </c>
      <c r="F110" s="39">
        <f>D110/D82</f>
        <v>0.0030832766708132142</v>
      </c>
      <c r="G110" s="12">
        <v>623.4</v>
      </c>
      <c r="H110" s="12">
        <v>467.7</v>
      </c>
      <c r="I110" s="39">
        <f t="shared" si="11"/>
        <v>0.7502406159769008</v>
      </c>
      <c r="J110" s="39">
        <f>H110/H82</f>
        <v>0.0026587414153690834</v>
      </c>
      <c r="K110" s="24">
        <f t="shared" si="9"/>
        <v>1.0519563822963438</v>
      </c>
    </row>
    <row r="111" spans="1:11" s="4" customFormat="1" ht="95.25" customHeight="1" thickBot="1">
      <c r="A111" s="63" t="s">
        <v>148</v>
      </c>
      <c r="B111" s="64" t="s">
        <v>149</v>
      </c>
      <c r="C111" s="12">
        <v>197.4</v>
      </c>
      <c r="D111" s="12">
        <v>148.1</v>
      </c>
      <c r="E111" s="39">
        <f t="shared" si="10"/>
        <v>0.7502532928064842</v>
      </c>
      <c r="F111" s="39">
        <f>D111/D82</f>
        <v>0.0009281164124947907</v>
      </c>
      <c r="G111" s="12">
        <v>189.2</v>
      </c>
      <c r="H111" s="12">
        <v>141.9</v>
      </c>
      <c r="I111" s="39">
        <f t="shared" si="11"/>
        <v>0.7500000000000001</v>
      </c>
      <c r="J111" s="39">
        <f>H111/H82</f>
        <v>0.0008066611221741992</v>
      </c>
      <c r="K111" s="24">
        <f t="shared" si="9"/>
        <v>1.04369274136716</v>
      </c>
    </row>
    <row r="112" spans="1:11" s="4" customFormat="1" ht="80.25" customHeight="1" thickBot="1">
      <c r="A112" s="63" t="s">
        <v>150</v>
      </c>
      <c r="B112" s="64" t="s">
        <v>151</v>
      </c>
      <c r="C112" s="12">
        <v>187.1</v>
      </c>
      <c r="D112" s="12">
        <v>140.3</v>
      </c>
      <c r="E112" s="39">
        <f t="shared" si="10"/>
        <v>0.7498663816141102</v>
      </c>
      <c r="F112" s="39">
        <f>D112/D82</f>
        <v>0.0008792351969818984</v>
      </c>
      <c r="G112" s="12">
        <v>179</v>
      </c>
      <c r="H112" s="12">
        <v>134.4</v>
      </c>
      <c r="I112" s="39">
        <f t="shared" si="11"/>
        <v>0.7508379888268156</v>
      </c>
      <c r="J112" s="39">
        <f>H112/H82</f>
        <v>0.0007640257563087553</v>
      </c>
      <c r="K112" s="24">
        <f t="shared" si="9"/>
        <v>1.0438988095238095</v>
      </c>
    </row>
    <row r="113" spans="1:11" s="4" customFormat="1" ht="90.75" customHeight="1" thickBot="1">
      <c r="A113" s="63" t="s">
        <v>152</v>
      </c>
      <c r="B113" s="64" t="s">
        <v>153</v>
      </c>
      <c r="C113" s="12">
        <v>199.2</v>
      </c>
      <c r="D113" s="12">
        <v>149.4</v>
      </c>
      <c r="E113" s="39">
        <f t="shared" si="10"/>
        <v>0.7500000000000001</v>
      </c>
      <c r="F113" s="39">
        <f>D113/D82</f>
        <v>0.0009362632817469395</v>
      </c>
      <c r="G113" s="12">
        <v>191</v>
      </c>
      <c r="H113" s="12">
        <v>143.3</v>
      </c>
      <c r="I113" s="39">
        <f t="shared" si="11"/>
        <v>0.7502617801047121</v>
      </c>
      <c r="J113" s="39">
        <f>H113/H82</f>
        <v>0.0008146197238024155</v>
      </c>
      <c r="K113" s="24">
        <f t="shared" si="9"/>
        <v>1.0425680390788554</v>
      </c>
    </row>
    <row r="114" spans="1:11" s="4" customFormat="1" ht="81" customHeight="1" thickBot="1">
      <c r="A114" s="63" t="s">
        <v>154</v>
      </c>
      <c r="B114" s="64" t="s">
        <v>155</v>
      </c>
      <c r="C114" s="12">
        <v>209.3</v>
      </c>
      <c r="D114" s="12">
        <v>152.3</v>
      </c>
      <c r="E114" s="39">
        <f t="shared" si="10"/>
        <v>0.727663640707119</v>
      </c>
      <c r="F114" s="39">
        <f>D114/D82</f>
        <v>0.0009544370670017329</v>
      </c>
      <c r="G114" s="12">
        <v>201.1</v>
      </c>
      <c r="H114" s="12">
        <v>150.8</v>
      </c>
      <c r="I114" s="39">
        <f t="shared" si="11"/>
        <v>0.7498756837394331</v>
      </c>
      <c r="J114" s="39">
        <f>H114/H82</f>
        <v>0.0008572550896678594</v>
      </c>
      <c r="K114" s="24">
        <f t="shared" si="9"/>
        <v>1.009946949602122</v>
      </c>
    </row>
    <row r="115" spans="1:11" s="4" customFormat="1" ht="108" customHeight="1" thickBot="1">
      <c r="A115" s="63" t="s">
        <v>156</v>
      </c>
      <c r="B115" s="64" t="s">
        <v>157</v>
      </c>
      <c r="C115" s="12">
        <v>113.8</v>
      </c>
      <c r="D115" s="12">
        <v>85.4</v>
      </c>
      <c r="E115" s="39">
        <f t="shared" si="10"/>
        <v>0.7504393673110721</v>
      </c>
      <c r="F115" s="39">
        <f>D115/D82</f>
        <v>0.0005351866416411555</v>
      </c>
      <c r="G115" s="12">
        <v>146.9</v>
      </c>
      <c r="H115" s="12">
        <v>97.6</v>
      </c>
      <c r="I115" s="39">
        <f t="shared" si="11"/>
        <v>0.6643975493533015</v>
      </c>
      <c r="J115" s="39">
        <f>H115/H82</f>
        <v>0.0005548282277956437</v>
      </c>
      <c r="K115" s="24">
        <f t="shared" si="9"/>
        <v>0.8750000000000001</v>
      </c>
    </row>
    <row r="116" spans="1:11" s="4" customFormat="1" ht="105.75" customHeight="1" thickBot="1">
      <c r="A116" s="63" t="s">
        <v>158</v>
      </c>
      <c r="B116" s="64" t="s">
        <v>159</v>
      </c>
      <c r="C116" s="12">
        <v>850.5</v>
      </c>
      <c r="D116" s="12">
        <v>545.5</v>
      </c>
      <c r="E116" s="39">
        <f t="shared" si="10"/>
        <v>0.6413874191651969</v>
      </c>
      <c r="F116" s="39">
        <f>D116/D82</f>
        <v>0.003418551674651643</v>
      </c>
      <c r="G116" s="12">
        <v>1572.9</v>
      </c>
      <c r="H116" s="12">
        <v>643.7</v>
      </c>
      <c r="I116" s="39">
        <f t="shared" si="11"/>
        <v>0.40924407146035985</v>
      </c>
      <c r="J116" s="39">
        <f>H116/H82</f>
        <v>0.003659251334344835</v>
      </c>
      <c r="K116" s="24">
        <f t="shared" si="9"/>
        <v>0.8474444617057635</v>
      </c>
    </row>
    <row r="117" spans="1:11" s="4" customFormat="1" ht="78" customHeight="1" thickBot="1">
      <c r="A117" s="63" t="s">
        <v>160</v>
      </c>
      <c r="B117" s="64" t="s">
        <v>161</v>
      </c>
      <c r="C117" s="12">
        <v>197.1</v>
      </c>
      <c r="D117" s="12">
        <v>147.8</v>
      </c>
      <c r="E117" s="39">
        <f t="shared" si="10"/>
        <v>0.749873160832065</v>
      </c>
      <c r="F117" s="39">
        <f>D117/D82</f>
        <v>0.0009262363657442949</v>
      </c>
      <c r="G117" s="12">
        <v>189</v>
      </c>
      <c r="H117" s="12">
        <v>141.8</v>
      </c>
      <c r="I117" s="39">
        <f t="shared" si="11"/>
        <v>0.7502645502645503</v>
      </c>
      <c r="J117" s="39">
        <f>H117/H82</f>
        <v>0.0008060926506293267</v>
      </c>
      <c r="K117" s="24">
        <f t="shared" si="9"/>
        <v>1.0423131170662905</v>
      </c>
    </row>
    <row r="118" spans="1:11" s="4" customFormat="1" ht="58.5" customHeight="1" thickBot="1">
      <c r="A118" s="63" t="s">
        <v>162</v>
      </c>
      <c r="B118" s="64" t="s">
        <v>163</v>
      </c>
      <c r="C118" s="12">
        <v>3000.9</v>
      </c>
      <c r="D118" s="12">
        <v>1217.8</v>
      </c>
      <c r="E118" s="39">
        <f t="shared" si="10"/>
        <v>0.4058115898563764</v>
      </c>
      <c r="F118" s="39">
        <f>D118/D82</f>
        <v>0.00763173644251287</v>
      </c>
      <c r="G118" s="12">
        <v>2981.8</v>
      </c>
      <c r="H118" s="12">
        <v>1999</v>
      </c>
      <c r="I118" s="39">
        <f t="shared" si="11"/>
        <v>0.6704004292709101</v>
      </c>
      <c r="J118" s="39">
        <f>H118/H82</f>
        <v>0.01136374618200299</v>
      </c>
      <c r="K118" s="24">
        <f t="shared" si="9"/>
        <v>0.6092046023011506</v>
      </c>
    </row>
    <row r="119" spans="1:11" s="4" customFormat="1" ht="142.5" customHeight="1" thickBot="1">
      <c r="A119" s="63" t="s">
        <v>164</v>
      </c>
      <c r="B119" s="64" t="s">
        <v>165</v>
      </c>
      <c r="C119" s="12">
        <v>3112.1</v>
      </c>
      <c r="D119" s="12">
        <v>1924.1</v>
      </c>
      <c r="E119" s="39">
        <f t="shared" si="10"/>
        <v>0.6182641945952894</v>
      </c>
      <c r="F119" s="39">
        <f>D119/D82</f>
        <v>0.012057993175430295</v>
      </c>
      <c r="G119" s="12">
        <v>3240.6</v>
      </c>
      <c r="H119" s="12">
        <v>1722.7</v>
      </c>
      <c r="I119" s="39">
        <f t="shared" si="11"/>
        <v>0.5315990865889033</v>
      </c>
      <c r="J119" s="39">
        <f>H119/H82</f>
        <v>0.009793059303520035</v>
      </c>
      <c r="K119" s="24">
        <f t="shared" si="9"/>
        <v>1.116909502525106</v>
      </c>
    </row>
    <row r="120" spans="1:11" s="4" customFormat="1" ht="148.5" customHeight="1" thickBot="1">
      <c r="A120" s="63" t="s">
        <v>166</v>
      </c>
      <c r="B120" s="64" t="s">
        <v>167</v>
      </c>
      <c r="C120" s="12">
        <v>614.2</v>
      </c>
      <c r="D120" s="12">
        <v>460.6</v>
      </c>
      <c r="E120" s="39">
        <f t="shared" si="10"/>
        <v>0.7499185932920872</v>
      </c>
      <c r="F120" s="39">
        <f>D120/D82</f>
        <v>0.0028864984442613143</v>
      </c>
      <c r="G120" s="12">
        <v>609.1</v>
      </c>
      <c r="H120" s="12">
        <v>428.4</v>
      </c>
      <c r="I120" s="39">
        <f t="shared" si="11"/>
        <v>0.7033327860778197</v>
      </c>
      <c r="J120" s="39">
        <f>H120/H82</f>
        <v>0.0024353320982341575</v>
      </c>
      <c r="K120" s="24">
        <f t="shared" si="9"/>
        <v>1.0751633986928106</v>
      </c>
    </row>
    <row r="121" spans="1:11" s="4" customFormat="1" ht="222.75" customHeight="1" thickBot="1">
      <c r="A121" s="63" t="s">
        <v>168</v>
      </c>
      <c r="B121" s="64" t="s">
        <v>169</v>
      </c>
      <c r="C121" s="12">
        <v>93.6</v>
      </c>
      <c r="D121" s="12">
        <v>67.4</v>
      </c>
      <c r="E121" s="39">
        <f t="shared" si="10"/>
        <v>0.7200854700854702</v>
      </c>
      <c r="F121" s="39">
        <f>D121/D82</f>
        <v>0.00042238383661140377</v>
      </c>
      <c r="G121" s="12">
        <v>89.5</v>
      </c>
      <c r="H121" s="12">
        <v>66.9</v>
      </c>
      <c r="I121" s="39">
        <f t="shared" si="11"/>
        <v>0.7474860335195531</v>
      </c>
      <c r="J121" s="39">
        <f>H121/H82</f>
        <v>0.00038030746351975993</v>
      </c>
      <c r="K121" s="24">
        <f t="shared" si="9"/>
        <v>1.007473841554559</v>
      </c>
    </row>
    <row r="122" spans="1:11" s="4" customFormat="1" ht="111.75" customHeight="1" thickBot="1">
      <c r="A122" s="63" t="s">
        <v>170</v>
      </c>
      <c r="B122" s="64" t="s">
        <v>171</v>
      </c>
      <c r="C122" s="12">
        <v>0</v>
      </c>
      <c r="D122" s="12">
        <v>0</v>
      </c>
      <c r="E122" s="39" t="e">
        <f t="shared" si="10"/>
        <v>#DIV/0!</v>
      </c>
      <c r="F122" s="39">
        <f>D122/D82</f>
        <v>0</v>
      </c>
      <c r="G122" s="12">
        <v>0</v>
      </c>
      <c r="H122" s="12">
        <v>0</v>
      </c>
      <c r="I122" s="39" t="e">
        <f t="shared" si="11"/>
        <v>#DIV/0!</v>
      </c>
      <c r="J122" s="39">
        <f>H122/H82</f>
        <v>0</v>
      </c>
      <c r="K122" s="24" t="e">
        <f t="shared" si="9"/>
        <v>#DIV/0!</v>
      </c>
    </row>
    <row r="123" spans="1:11" s="4" customFormat="1" ht="65.25" customHeight="1" thickBot="1">
      <c r="A123" s="63" t="s">
        <v>172</v>
      </c>
      <c r="B123" s="64" t="s">
        <v>173</v>
      </c>
      <c r="C123" s="12">
        <v>40736.6</v>
      </c>
      <c r="D123" s="12">
        <v>27875.3</v>
      </c>
      <c r="E123" s="39">
        <f t="shared" si="10"/>
        <v>0.6842814569698993</v>
      </c>
      <c r="F123" s="39">
        <f>D123/D82</f>
        <v>0.17468955728032437</v>
      </c>
      <c r="G123" s="12">
        <v>43588.8</v>
      </c>
      <c r="H123" s="12">
        <v>28681.8</v>
      </c>
      <c r="I123" s="39">
        <f t="shared" si="11"/>
        <v>0.6580084792423742</v>
      </c>
      <c r="J123" s="39">
        <f>H123/H82</f>
        <v>0.1630478715572653</v>
      </c>
      <c r="K123" s="24">
        <f t="shared" si="9"/>
        <v>0.9718811232209973</v>
      </c>
    </row>
    <row r="124" spans="1:11" s="4" customFormat="1" ht="42" customHeight="1" thickBot="1">
      <c r="A124" s="63" t="s">
        <v>174</v>
      </c>
      <c r="B124" s="64" t="s">
        <v>175</v>
      </c>
      <c r="C124" s="12">
        <v>0</v>
      </c>
      <c r="D124" s="12">
        <v>0</v>
      </c>
      <c r="E124" s="39" t="e">
        <f t="shared" si="10"/>
        <v>#DIV/0!</v>
      </c>
      <c r="F124" s="39">
        <f>D124/D82</f>
        <v>0</v>
      </c>
      <c r="G124" s="12">
        <v>0</v>
      </c>
      <c r="H124" s="12">
        <v>0</v>
      </c>
      <c r="I124" s="39" t="e">
        <f t="shared" si="11"/>
        <v>#DIV/0!</v>
      </c>
      <c r="J124" s="39">
        <f>H124/H82</f>
        <v>0</v>
      </c>
      <c r="K124" s="24" t="e">
        <f t="shared" si="9"/>
        <v>#DIV/0!</v>
      </c>
    </row>
    <row r="125" spans="1:11" s="4" customFormat="1" ht="18" customHeight="1">
      <c r="A125" s="77" t="s">
        <v>88</v>
      </c>
      <c r="B125" s="78" t="s">
        <v>176</v>
      </c>
      <c r="C125" s="79">
        <f>C126+C127++C128+C129+C130+C131</f>
        <v>477.3</v>
      </c>
      <c r="D125" s="79">
        <f>D126+D127++D128+D129+D130+D131</f>
        <v>476.7</v>
      </c>
      <c r="E125" s="80">
        <f t="shared" si="10"/>
        <v>0.9987429289754871</v>
      </c>
      <c r="F125" s="80">
        <f>D125/D82</f>
        <v>0.0029873942865379253</v>
      </c>
      <c r="G125" s="79">
        <f>G126+G127++G128+G129+G130+G131</f>
        <v>402.3</v>
      </c>
      <c r="H125" s="79">
        <f>H126+H127++H128+H129+H130+H131</f>
        <v>402.3</v>
      </c>
      <c r="I125" s="80">
        <f t="shared" si="11"/>
        <v>1</v>
      </c>
      <c r="J125" s="80">
        <f>H125/H82</f>
        <v>0.0022869610250224126</v>
      </c>
      <c r="K125" s="24">
        <f t="shared" si="9"/>
        <v>1.1849366144668156</v>
      </c>
    </row>
    <row r="126" spans="1:11" s="4" customFormat="1" ht="73.5" customHeight="1" thickBot="1">
      <c r="A126" s="63" t="s">
        <v>177</v>
      </c>
      <c r="B126" s="64" t="s">
        <v>178</v>
      </c>
      <c r="C126" s="12">
        <v>6</v>
      </c>
      <c r="D126" s="12">
        <v>5.4</v>
      </c>
      <c r="E126" s="39">
        <f t="shared" si="10"/>
        <v>0.9</v>
      </c>
      <c r="F126" s="39">
        <f>D126/D82</f>
        <v>3.3840841508925525E-05</v>
      </c>
      <c r="G126" s="12">
        <v>0</v>
      </c>
      <c r="H126" s="12">
        <v>0</v>
      </c>
      <c r="I126" s="39" t="e">
        <f t="shared" si="11"/>
        <v>#DIV/0!</v>
      </c>
      <c r="J126" s="39">
        <f>H126/H82</f>
        <v>0</v>
      </c>
      <c r="K126" s="24" t="e">
        <f t="shared" si="9"/>
        <v>#DIV/0!</v>
      </c>
    </row>
    <row r="127" spans="1:11" s="4" customFormat="1" ht="95.25" customHeight="1" thickBot="1">
      <c r="A127" s="63" t="s">
        <v>179</v>
      </c>
      <c r="B127" s="64" t="s">
        <v>180</v>
      </c>
      <c r="C127" s="12">
        <v>71.3</v>
      </c>
      <c r="D127" s="12">
        <v>71.3</v>
      </c>
      <c r="E127" s="39">
        <f t="shared" si="10"/>
        <v>1</v>
      </c>
      <c r="F127" s="39">
        <f>D127/D82</f>
        <v>0.00044682444436784993</v>
      </c>
      <c r="G127" s="12">
        <v>0</v>
      </c>
      <c r="H127" s="12">
        <v>0</v>
      </c>
      <c r="I127" s="39" t="e">
        <f t="shared" si="11"/>
        <v>#DIV/0!</v>
      </c>
      <c r="J127" s="39">
        <f>H127/H82</f>
        <v>0</v>
      </c>
      <c r="K127" s="24" t="e">
        <f t="shared" si="9"/>
        <v>#DIV/0!</v>
      </c>
    </row>
    <row r="128" spans="1:11" s="4" customFormat="1" ht="43.5" customHeight="1" thickBot="1">
      <c r="A128" s="63" t="s">
        <v>181</v>
      </c>
      <c r="B128" s="64" t="s">
        <v>182</v>
      </c>
      <c r="C128" s="12">
        <v>100</v>
      </c>
      <c r="D128" s="12">
        <v>100</v>
      </c>
      <c r="E128" s="39">
        <f t="shared" si="10"/>
        <v>1</v>
      </c>
      <c r="F128" s="39">
        <f>D128/D82</f>
        <v>0.0006266822501652874</v>
      </c>
      <c r="G128" s="12">
        <v>100</v>
      </c>
      <c r="H128" s="12">
        <v>100</v>
      </c>
      <c r="I128" s="39">
        <f t="shared" si="11"/>
        <v>1</v>
      </c>
      <c r="J128" s="39">
        <f>H128/H82</f>
        <v>0.0005684715448725857</v>
      </c>
      <c r="K128" s="24">
        <f t="shared" si="9"/>
        <v>1</v>
      </c>
    </row>
    <row r="129" spans="1:11" s="4" customFormat="1" ht="79.5" customHeight="1" thickBot="1">
      <c r="A129" s="63" t="s">
        <v>183</v>
      </c>
      <c r="B129" s="64" t="s">
        <v>184</v>
      </c>
      <c r="C129" s="12">
        <v>0</v>
      </c>
      <c r="D129" s="12">
        <v>0</v>
      </c>
      <c r="E129" s="39" t="e">
        <f t="shared" si="10"/>
        <v>#DIV/0!</v>
      </c>
      <c r="F129" s="39">
        <f>D129/D82</f>
        <v>0</v>
      </c>
      <c r="G129" s="12">
        <v>0</v>
      </c>
      <c r="H129" s="12">
        <v>0</v>
      </c>
      <c r="I129" s="39" t="e">
        <f t="shared" si="11"/>
        <v>#DIV/0!</v>
      </c>
      <c r="J129" s="39">
        <f>H129/H82</f>
        <v>0</v>
      </c>
      <c r="K129" s="24" t="e">
        <f t="shared" si="9"/>
        <v>#DIV/0!</v>
      </c>
    </row>
    <row r="130" spans="1:11" s="4" customFormat="1" ht="61.5" customHeight="1" thickBot="1">
      <c r="A130" s="63" t="s">
        <v>185</v>
      </c>
      <c r="B130" s="64" t="s">
        <v>186</v>
      </c>
      <c r="C130" s="12">
        <v>300</v>
      </c>
      <c r="D130" s="12">
        <v>300</v>
      </c>
      <c r="E130" s="39">
        <f t="shared" si="10"/>
        <v>1</v>
      </c>
      <c r="F130" s="39">
        <f>D130/D82</f>
        <v>0.0018800467504958623</v>
      </c>
      <c r="G130" s="12">
        <v>300</v>
      </c>
      <c r="H130" s="12">
        <v>300</v>
      </c>
      <c r="I130" s="39">
        <f t="shared" si="11"/>
        <v>1</v>
      </c>
      <c r="J130" s="39">
        <f>H130/H82</f>
        <v>0.0017054146346177574</v>
      </c>
      <c r="K130" s="24">
        <f t="shared" si="9"/>
        <v>1</v>
      </c>
    </row>
    <row r="131" spans="1:11" s="4" customFormat="1" ht="61.5" customHeight="1" thickBot="1">
      <c r="A131" s="63" t="s">
        <v>187</v>
      </c>
      <c r="B131" s="67" t="s">
        <v>188</v>
      </c>
      <c r="C131" s="12">
        <v>0</v>
      </c>
      <c r="D131" s="12">
        <v>0</v>
      </c>
      <c r="E131" s="39" t="e">
        <f t="shared" si="10"/>
        <v>#DIV/0!</v>
      </c>
      <c r="F131" s="39">
        <f>D131/D82</f>
        <v>0</v>
      </c>
      <c r="G131" s="12">
        <v>2.3</v>
      </c>
      <c r="H131" s="12">
        <v>2.3</v>
      </c>
      <c r="I131" s="39">
        <f t="shared" si="11"/>
        <v>1</v>
      </c>
      <c r="J131" s="39">
        <f>H131/H82</f>
        <v>1.3074845532069472E-05</v>
      </c>
      <c r="K131" s="24">
        <f t="shared" si="9"/>
        <v>0</v>
      </c>
    </row>
    <row r="132" spans="1:11" s="4" customFormat="1" ht="27.75" customHeight="1">
      <c r="A132" s="81" t="s">
        <v>2</v>
      </c>
      <c r="B132" s="82" t="s">
        <v>189</v>
      </c>
      <c r="C132" s="83">
        <v>100</v>
      </c>
      <c r="D132" s="12">
        <v>100</v>
      </c>
      <c r="E132" s="39">
        <f t="shared" si="10"/>
        <v>1</v>
      </c>
      <c r="F132" s="39">
        <f>D132/D82</f>
        <v>0.0006266822501652874</v>
      </c>
      <c r="G132" s="83">
        <v>150</v>
      </c>
      <c r="H132" s="12">
        <v>150</v>
      </c>
      <c r="I132" s="39">
        <f t="shared" si="11"/>
        <v>1</v>
      </c>
      <c r="J132" s="39">
        <f>H132/H82</f>
        <v>0.0008527073173088787</v>
      </c>
      <c r="K132" s="24">
        <f t="shared" si="9"/>
        <v>0.6666666666666666</v>
      </c>
    </row>
    <row r="133" spans="1:11" s="4" customFormat="1" ht="27.75" customHeight="1">
      <c r="A133" s="84" t="s">
        <v>190</v>
      </c>
      <c r="B133" s="85" t="s">
        <v>191</v>
      </c>
      <c r="C133" s="74">
        <v>100</v>
      </c>
      <c r="D133" s="45">
        <v>100</v>
      </c>
      <c r="E133" s="46">
        <f t="shared" si="10"/>
        <v>1</v>
      </c>
      <c r="F133" s="46">
        <f>D133/D82</f>
        <v>0.0006266822501652874</v>
      </c>
      <c r="G133" s="74">
        <v>150</v>
      </c>
      <c r="H133" s="45">
        <v>150</v>
      </c>
      <c r="I133" s="46">
        <f t="shared" si="11"/>
        <v>1</v>
      </c>
      <c r="J133" s="46">
        <f>H133/H82</f>
        <v>0.0008527073173088787</v>
      </c>
      <c r="K133" s="24">
        <f t="shared" si="9"/>
        <v>0.6666666666666666</v>
      </c>
    </row>
    <row r="134" spans="1:11" s="4" customFormat="1" ht="29.25" customHeight="1">
      <c r="A134" s="71" t="s">
        <v>190</v>
      </c>
      <c r="B134" s="86" t="s">
        <v>192</v>
      </c>
      <c r="C134" s="83">
        <v>100</v>
      </c>
      <c r="D134" s="12">
        <v>100</v>
      </c>
      <c r="E134" s="39">
        <f t="shared" si="10"/>
        <v>1</v>
      </c>
      <c r="F134" s="39">
        <f>D134/D82</f>
        <v>0.0006266822501652874</v>
      </c>
      <c r="G134" s="83">
        <v>150</v>
      </c>
      <c r="H134" s="12">
        <v>150</v>
      </c>
      <c r="I134" s="39">
        <f t="shared" si="11"/>
        <v>1</v>
      </c>
      <c r="J134" s="39">
        <f>H134/H82</f>
        <v>0.0008527073173088787</v>
      </c>
      <c r="K134" s="24">
        <f t="shared" si="9"/>
        <v>0.6666666666666666</v>
      </c>
    </row>
    <row r="135" spans="1:11" s="4" customFormat="1" ht="165" customHeight="1">
      <c r="A135" s="87" t="s">
        <v>87</v>
      </c>
      <c r="B135" s="38" t="s">
        <v>193</v>
      </c>
      <c r="C135" s="8">
        <v>0</v>
      </c>
      <c r="D135" s="8">
        <v>0</v>
      </c>
      <c r="E135" s="39" t="e">
        <f t="shared" si="10"/>
        <v>#DIV/0!</v>
      </c>
      <c r="F135" s="39">
        <f>D135/D82</f>
        <v>0</v>
      </c>
      <c r="G135" s="8">
        <v>0</v>
      </c>
      <c r="H135" s="8">
        <v>0</v>
      </c>
      <c r="I135" s="39" t="e">
        <f t="shared" si="11"/>
        <v>#DIV/0!</v>
      </c>
      <c r="J135" s="39">
        <f>H135/H82</f>
        <v>0</v>
      </c>
      <c r="K135" s="24" t="e">
        <f t="shared" si="9"/>
        <v>#DIV/0!</v>
      </c>
    </row>
    <row r="136" spans="1:11" s="4" customFormat="1" ht="84.75" customHeight="1" thickBot="1">
      <c r="A136" s="43" t="s">
        <v>22</v>
      </c>
      <c r="B136" s="51" t="s">
        <v>194</v>
      </c>
      <c r="C136" s="45">
        <v>0</v>
      </c>
      <c r="D136" s="45">
        <v>0</v>
      </c>
      <c r="E136" s="46" t="e">
        <f t="shared" si="10"/>
        <v>#DIV/0!</v>
      </c>
      <c r="F136" s="46">
        <f>D136/D82</f>
        <v>0</v>
      </c>
      <c r="G136" s="45">
        <v>0</v>
      </c>
      <c r="H136" s="45">
        <v>0</v>
      </c>
      <c r="I136" s="46" t="e">
        <f t="shared" si="11"/>
        <v>#DIV/0!</v>
      </c>
      <c r="J136" s="46">
        <f>H136/H82</f>
        <v>0</v>
      </c>
      <c r="K136" s="24" t="e">
        <f t="shared" si="9"/>
        <v>#DIV/0!</v>
      </c>
    </row>
    <row r="137" spans="1:11" s="4" customFormat="1" ht="54" customHeight="1" thickBot="1">
      <c r="A137" s="88" t="s">
        <v>195</v>
      </c>
      <c r="B137" s="89" t="s">
        <v>196</v>
      </c>
      <c r="C137" s="12">
        <v>0</v>
      </c>
      <c r="D137" s="12">
        <v>0</v>
      </c>
      <c r="E137" s="39" t="e">
        <f t="shared" si="10"/>
        <v>#DIV/0!</v>
      </c>
      <c r="F137" s="39">
        <f>D137/D82</f>
        <v>0</v>
      </c>
      <c r="G137" s="12">
        <v>0</v>
      </c>
      <c r="H137" s="12">
        <v>0</v>
      </c>
      <c r="I137" s="39" t="e">
        <f t="shared" si="11"/>
        <v>#DIV/0!</v>
      </c>
      <c r="J137" s="39">
        <f>H137/H82</f>
        <v>0</v>
      </c>
      <c r="K137" s="24" t="e">
        <f t="shared" si="9"/>
        <v>#DIV/0!</v>
      </c>
    </row>
    <row r="138" spans="1:11" s="4" customFormat="1" ht="86.25" customHeight="1">
      <c r="A138" s="87" t="s">
        <v>72</v>
      </c>
      <c r="B138" s="41" t="s">
        <v>197</v>
      </c>
      <c r="C138" s="14">
        <v>-2589.7</v>
      </c>
      <c r="D138" s="14">
        <v>-2589.7</v>
      </c>
      <c r="E138" s="39">
        <f t="shared" si="10"/>
        <v>1</v>
      </c>
      <c r="F138" s="39">
        <f>D138/D82</f>
        <v>-0.016229190232530447</v>
      </c>
      <c r="G138" s="14">
        <v>-222.2</v>
      </c>
      <c r="H138" s="14">
        <v>-222.2</v>
      </c>
      <c r="I138" s="39">
        <f t="shared" si="11"/>
        <v>1</v>
      </c>
      <c r="J138" s="39">
        <f>H138/H82</f>
        <v>-0.0012631437727068854</v>
      </c>
      <c r="K138" s="24">
        <f t="shared" si="9"/>
        <v>11.654815481548155</v>
      </c>
    </row>
    <row r="139" spans="1:11" s="4" customFormat="1" ht="57.75" customHeight="1">
      <c r="A139" s="43" t="s">
        <v>38</v>
      </c>
      <c r="B139" s="51" t="s">
        <v>198</v>
      </c>
      <c r="C139" s="90">
        <v>-2589.7</v>
      </c>
      <c r="D139" s="91">
        <v>-2589.7</v>
      </c>
      <c r="E139" s="46">
        <f t="shared" si="10"/>
        <v>1</v>
      </c>
      <c r="F139" s="46">
        <f>D139/D82</f>
        <v>-0.016229190232530447</v>
      </c>
      <c r="G139" s="90">
        <v>-222.2</v>
      </c>
      <c r="H139" s="91">
        <v>-222.2</v>
      </c>
      <c r="I139" s="46">
        <f t="shared" si="11"/>
        <v>1</v>
      </c>
      <c r="J139" s="46">
        <f>H139/H82</f>
        <v>-0.0012631437727068854</v>
      </c>
      <c r="K139" s="24">
        <f t="shared" si="9"/>
        <v>11.654815481548155</v>
      </c>
    </row>
    <row r="140" spans="1:11" s="4" customFormat="1" ht="24" customHeight="1">
      <c r="A140" s="92" t="s">
        <v>48</v>
      </c>
      <c r="B140" s="93"/>
      <c r="C140" s="94">
        <f>C82+C6</f>
        <v>288478.2</v>
      </c>
      <c r="D140" s="94">
        <f>D82+D6</f>
        <v>191832.8</v>
      </c>
      <c r="E140" s="46">
        <f t="shared" si="10"/>
        <v>0.664981963975094</v>
      </c>
      <c r="F140" s="46">
        <f>D140/D82</f>
        <v>1.2021821075950754</v>
      </c>
      <c r="G140" s="94">
        <f>G82+G6</f>
        <v>298219.2</v>
      </c>
      <c r="H140" s="94">
        <f>H82+H6</f>
        <v>192190.19999999995</v>
      </c>
      <c r="I140" s="46">
        <f t="shared" si="11"/>
        <v>0.6444595116612208</v>
      </c>
      <c r="J140" s="46">
        <f>H140/H82</f>
        <v>1.092546599033712</v>
      </c>
      <c r="K140" s="24">
        <f t="shared" si="9"/>
        <v>0.9981403838489166</v>
      </c>
    </row>
  </sheetData>
  <sheetProtection/>
  <mergeCells count="6">
    <mergeCell ref="C4:F4"/>
    <mergeCell ref="G4:J4"/>
    <mergeCell ref="K4:K5"/>
    <mergeCell ref="A1:O1"/>
    <mergeCell ref="A4:A5"/>
    <mergeCell ref="B4:B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dcterms:created xsi:type="dcterms:W3CDTF">2016-07-28T07:28:38Z</dcterms:created>
  <dcterms:modified xsi:type="dcterms:W3CDTF">2016-09-15T06:04:29Z</dcterms:modified>
  <cp:category/>
  <cp:version/>
  <cp:contentType/>
  <cp:contentStatus/>
</cp:coreProperties>
</file>