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<sst xmlns="http://schemas.openxmlformats.org/spreadsheetml/2006/main" count="231" uniqueCount="222">
  <si>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</si>
  <si>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</si>
  <si>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</si>
  <si>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</si>
  <si>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</si>
  <si>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</si>
  <si>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</si>
  <si>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</si>
  <si>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</si>
  <si>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</si>
  <si>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</si>
  <si>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</si>
  <si>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</si>
  <si>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</si>
  <si>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</si>
  <si>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</si>
  <si>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</si>
  <si>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</si>
  <si>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</si>
  <si>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</si>
  <si>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</si>
  <si>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</si>
  <si>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</si>
  <si>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</si>
  <si>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</si>
  <si>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</si>
  <si>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</si>
  <si>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</si>
  <si>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</si>
  <si>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</si>
  <si>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</si>
  <si>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</si>
  <si>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</si>
  <si>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</si>
  <si>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</si>
  <si>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</si>
  <si>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</si>
  <si>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</si>
  <si>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</si>
  <si>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</si>
  <si>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</si>
  <si>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</si>
  <si>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</si>
  <si>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</si>
  <si>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</si>
  <si>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</si>
  <si>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</si>
  <si>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</si>
  <si>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</si>
  <si>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</si>
  <si>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</si>
  <si>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</si>
  <si>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</si>
  <si>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</si>
  <si>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</si>
  <si>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</si>
  <si>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</si>
  <si>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</si>
  <si>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</si>
  <si>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</si>
  <si>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</si>
  <si>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</si>
  <si>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</si>
  <si>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</si>
  <si>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</si>
  <si>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</si>
  <si>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</si>
  <si>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</si>
  <si>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</si>
  <si>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</si>
  <si>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</si>
  <si>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</si>
  <si>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</si>
  <si>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</si>
  <si>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</si>
  <si>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</si>
  <si>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</si>
  <si>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</si>
  <si>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</si>
  <si>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</si>
  <si>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</si>
  <si>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</si>
  <si>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</si>
  <si>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</si>
  <si>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</si>
  <si>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</si>
  <si>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</si>
  <si>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</si>
  <si>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</si>
  <si>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</si>
  <si>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</si>
  <si>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</si>
  <si>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</si>
  <si>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</si>
  <si>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</si>
  <si>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</si>
  <si>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</si>
  <si>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</si>
  <si>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</si>
  <si>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</si>
  <si>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</si>
  <si>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</si>
  <si>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</si>
  <si>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</si>
  <si>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</si>
  <si>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</si>
  <si>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Иные межбюджетные трансферты бюджетам муниципаьных районов на подготовку к безаварийному пропуску весеннего половодья</t>
  </si>
  <si>
    <t>20700000000000000</t>
  </si>
  <si>
    <t>Прочие безвозмездные поступления в бюджеты поселений</t>
  </si>
  <si>
    <t>21800000000000000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</si>
  <si>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</si>
  <si>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</si>
  <si>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</si>
  <si>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</si>
  <si>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</si>
  <si>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</si>
  <si>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</si>
  <si>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</si>
  <si>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</si>
  <si>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</si>
  <si>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</si>
  <si>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</si>
  <si>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</si>
  <si>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</si>
  <si>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</si>
  <si>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</si>
  <si>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</si>
  <si>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Субсидии бюджетам муниципальных районов на поддержку отрасли культура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</si>
  <si>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</si>
  <si>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</si>
  <si>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</si>
  <si>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</si>
  <si>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Доходы от продажи земельных участков,находящихся в собственности сельских поселений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</si>
  <si>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</si>
  <si>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 бюджетам муниципальных районов области на осуществление полномочий органов местного самоуправления в области энергосбережения и повышения энергитической эффективности</t>
  </si>
  <si>
    <t>Межбюджетные трансферты, передаваемые  бюджетам муниципальных районов области в целях поддержки районных печатных средств массовой информации</t>
  </si>
  <si>
    <t>Субсидии бюджетам муниципальных районов области на реализацию мероприятий по устойчивому развитию сельских территорий</t>
  </si>
  <si>
    <t>Субсидии бюджетам муниципальных районов области на реализацию расходных обязательств, возникающих при выполнении вопросов местного значения</t>
  </si>
  <si>
    <t>Межбюджетные трансферты, передаваемые  бюджетам муниципальных районов области, стимулирующего (поощрительного) характера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</si>
  <si>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</si>
  <si>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20400000000000000</t>
  </si>
  <si>
    <t>Прочие 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</si>
  <si>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</si>
  <si>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Субсидии бюджетам сельских поселений области на  реализацию проектов развития муниципальных образований области, основанных на местных инициативах за счет средств субсидий из областного бюджета</t>
  </si>
  <si>
    <t>20225467050000150</t>
  </si>
  <si>
    <t>20210000000000150</t>
  </si>
  <si>
    <t>20215001050002150</t>
  </si>
  <si>
    <t>20215002050000150</t>
  </si>
  <si>
    <t>20220000000000150</t>
  </si>
  <si>
    <t> 20225169050000150</t>
  </si>
  <si>
    <t> 20225497050001150</t>
  </si>
  <si>
    <t> 20225567050001150</t>
  </si>
  <si>
    <t>20225097050000150</t>
  </si>
  <si>
    <t>20225519050000150</t>
  </si>
  <si>
    <t>20225558050000150</t>
  </si>
  <si>
    <t>20229999050063150</t>
  </si>
  <si>
    <t>20229999050069150</t>
  </si>
  <si>
    <t>20229999100073150</t>
  </si>
  <si>
    <t>20229999050074150</t>
  </si>
  <si>
    <t>20229999050075150</t>
  </si>
  <si>
    <t>20229999050076150</t>
  </si>
  <si>
    <t>20230000000000150</t>
  </si>
  <si>
    <t>20235118100000150</t>
  </si>
  <si>
    <t>20230024050001150</t>
  </si>
  <si>
    <t>20230024050003150</t>
  </si>
  <si>
    <t>20230024050007150</t>
  </si>
  <si>
    <t>20230024050008150</t>
  </si>
  <si>
    <t>20230024050009150</t>
  </si>
  <si>
    <t>20230024050010150</t>
  </si>
  <si>
    <t> 20203024050011150</t>
  </si>
  <si>
    <t>20230024050012150</t>
  </si>
  <si>
    <t>20230024050014150</t>
  </si>
  <si>
    <t>20230024050015150</t>
  </si>
  <si>
    <t>20230024050016150</t>
  </si>
  <si>
    <t>20230024050027150</t>
  </si>
  <si>
    <t>20230024050028150</t>
  </si>
  <si>
    <t>20230024050029150</t>
  </si>
  <si>
    <t>20230024050037150</t>
  </si>
  <si>
    <t>20230024050039150</t>
  </si>
  <si>
    <t>20230024050040150</t>
  </si>
  <si>
    <t>20235120050000150</t>
  </si>
  <si>
    <t>20240000000000150</t>
  </si>
  <si>
    <t>20240014050000150</t>
  </si>
  <si>
    <t>20249999050006150</t>
  </si>
  <si>
    <t>20249999050013150</t>
  </si>
  <si>
    <t>20249999050014150</t>
  </si>
  <si>
    <t>20249999050015150</t>
  </si>
  <si>
    <t>20249999050017150</t>
  </si>
  <si>
    <t>20405099100073150</t>
  </si>
  <si>
    <t>20705000000000150</t>
  </si>
  <si>
    <t>20705030100000150</t>
  </si>
  <si>
    <t>21805000000000150</t>
  </si>
  <si>
    <t> 21805010050007150</t>
  </si>
  <si>
    <t>21925020050000150</t>
  </si>
  <si>
    <t>219960010050000150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</si>
  <si>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</si>
  <si>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</si>
  <si>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реализацию мероприятий по обеспечению жильем молодых семей</t>
  </si>
  <si>
    <t>20229999050077150</t>
  </si>
  <si>
    <t>Субсидии бюджетам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поуплате начислений на выплаты по оплате труда, налогов, оказанию мер социальной поддержки населения, оплате коммунальных услуг и исполнительных листов</t>
  </si>
  <si>
    <t>20229999050078150</t>
  </si>
  <si>
    <t>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</si>
  <si>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20225555100000150</t>
  </si>
  <si>
    <t>Субсидии бюджетам сельских поселений области на реализацию программ формирования современной городской среды</t>
  </si>
  <si>
    <t>20229999100075150</t>
  </si>
  <si>
    <t>20249999050020150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</si>
  <si>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энергитической эффективности</t>
  </si>
  <si>
    <t>Налог,взимаемый в связи с применением патентной системы налогообложения</t>
  </si>
  <si>
    <t>20245454050000150</t>
  </si>
  <si>
    <t>Межбюджетные трансферты, передаваемые бюджетам муниципальных районов на создание модельных муниципальных библиотек</t>
  </si>
  <si>
    <t>за 9 месяцев 2019 года</t>
  </si>
  <si>
    <t>за 9 месяцев 2018 года</t>
  </si>
  <si>
    <t>Субсидии бюджетам муниципальных районов области на проведение капитального и текущего ремонта образовательных учреждений</t>
  </si>
  <si>
    <t>20229999050086150</t>
  </si>
  <si>
    <t>Субсидии бюджетам муниципальных районов области на обеспечение условий для создания центров цифрового и гуманитарного профилей</t>
  </si>
  <si>
    <t>20229999050087150</t>
  </si>
  <si>
    <t>Субсидии бюджетам сельских поселений области на развитие материально-технической базы для организации осуществления полномочий органами местного самоуправления</t>
  </si>
  <si>
    <t>20229999100079150</t>
  </si>
  <si>
    <t>Межбюджетные трансферты, передаваемые бюджетам муниципальных районов области на обеспечение условий для создания модельных библиотек (в рамках достижения соответствующих задач федерального проекта)</t>
  </si>
  <si>
    <t>20249999050025150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</si>
  <si>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</si>
  <si>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20249999050026150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</si>
</sst>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%"/>
    <numFmt numFmtId="182" formatCode="0.0%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1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1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0" fontId="0" fillId="0" borderId="0" xfId="0" applyNumberFormat="1" applyFont="1" applyAlignment="1">
      <alignment wrapText="1"/>
    </xf>
    <xf numFmtId="181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80" fontId="5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80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54" fillId="0" borderId="10" xfId="0" applyNumberFormat="1" applyFont="1" applyBorder="1" applyAlignment="1">
      <alignment horizontal="right" vertical="center" wrapText="1"/>
    </xf>
    <xf numFmtId="182" fontId="55" fillId="0" borderId="10" xfId="0" applyNumberFormat="1" applyFont="1" applyBorder="1" applyAlignment="1">
      <alignment horizontal="right" vertical="center" wrapText="1"/>
    </xf>
    <xf numFmtId="182" fontId="56" fillId="0" borderId="10" xfId="0" applyNumberFormat="1" applyFont="1" applyBorder="1" applyAlignment="1">
      <alignment horizontal="right" vertical="center" wrapText="1"/>
    </xf>
    <xf numFmtId="182" fontId="57" fillId="0" borderId="10" xfId="0" applyNumberFormat="1" applyFont="1" applyBorder="1" applyAlignment="1">
      <alignment horizontal="right" vertical="center" wrapText="1"/>
    </xf>
    <xf numFmtId="182" fontId="57" fillId="0" borderId="12" xfId="0" applyNumberFormat="1" applyFont="1" applyBorder="1" applyAlignment="1">
      <alignment horizontal="right" vertical="center" wrapText="1"/>
    </xf>
    <xf numFmtId="182" fontId="54" fillId="0" borderId="14" xfId="0" applyNumberFormat="1" applyFont="1" applyBorder="1" applyAlignment="1">
      <alignment horizontal="right" vertical="center" wrapText="1"/>
    </xf>
    <xf numFmtId="182" fontId="55" fillId="0" borderId="15" xfId="0" applyNumberFormat="1" applyFont="1" applyBorder="1" applyAlignment="1">
      <alignment horizontal="right" vertical="center" wrapText="1"/>
    </xf>
    <xf numFmtId="182" fontId="56" fillId="0" borderId="15" xfId="0" applyNumberFormat="1" applyFont="1" applyBorder="1" applyAlignment="1">
      <alignment horizontal="right" vertical="center" wrapText="1"/>
    </xf>
    <xf numFmtId="182" fontId="57" fillId="0" borderId="15" xfId="0" applyNumberFormat="1" applyFont="1" applyBorder="1" applyAlignment="1">
      <alignment horizontal="right" vertical="center" wrapText="1"/>
    </xf>
    <xf numFmtId="182" fontId="57" fillId="0" borderId="16" xfId="0" applyNumberFormat="1" applyFont="1" applyBorder="1" applyAlignment="1">
      <alignment horizontal="right" vertical="center" wrapText="1"/>
    </xf>
    <xf numFmtId="180" fontId="58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9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0" fontId="61" fillId="0" borderId="11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0" fontId="6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/>
    </xf>
    <xf numFmtId="180" fontId="3" fillId="0" borderId="20" xfId="0" applyNumberFormat="1" applyFont="1" applyBorder="1" applyAlignment="1">
      <alignment horizontal="right" vertical="center" wrapText="1"/>
    </xf>
    <xf numFmtId="180" fontId="5" fillId="0" borderId="2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right" vertical="center" wrapText="1"/>
    </xf>
    <xf numFmtId="180" fontId="62" fillId="0" borderId="1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180" fontId="11" fillId="0" borderId="24" xfId="0" applyNumberFormat="1" applyFont="1" applyBorder="1" applyAlignment="1">
      <alignment horizontal="right" vertical="center" wrapText="1"/>
    </xf>
    <xf numFmtId="10" fontId="61" fillId="0" borderId="24" xfId="0" applyNumberFormat="1" applyFont="1" applyBorder="1" applyAlignment="1">
      <alignment horizontal="right" vertical="center" wrapText="1"/>
    </xf>
    <xf numFmtId="181" fontId="59" fillId="0" borderId="2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80" fontId="3" fillId="0" borderId="2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/>
    </xf>
    <xf numFmtId="180" fontId="3" fillId="0" borderId="28" xfId="0" applyNumberFormat="1" applyFont="1" applyBorder="1" applyAlignment="1">
      <alignment horizontal="right" vertical="center" wrapText="1"/>
    </xf>
    <xf numFmtId="10" fontId="59" fillId="0" borderId="29" xfId="0" applyNumberFormat="1" applyFont="1" applyBorder="1" applyAlignment="1">
      <alignment horizontal="right" vertical="center" wrapText="1"/>
    </xf>
    <xf numFmtId="10" fontId="63" fillId="0" borderId="30" xfId="0" applyNumberFormat="1" applyFont="1" applyBorder="1" applyAlignment="1">
      <alignment horizontal="right" vertical="center" wrapText="1"/>
    </xf>
    <xf numFmtId="181" fontId="59" fillId="0" borderId="31" xfId="0" applyNumberFormat="1" applyFont="1" applyBorder="1" applyAlignment="1">
      <alignment horizontal="right" vertical="center" wrapText="1"/>
    </xf>
    <xf numFmtId="10" fontId="63" fillId="0" borderId="1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right" vertical="center" wrapText="1"/>
    </xf>
    <xf numFmtId="180" fontId="5" fillId="0" borderId="36" xfId="0" applyNumberFormat="1" applyFont="1" applyBorder="1" applyAlignment="1">
      <alignment horizontal="right" vertical="center" wrapText="1"/>
    </xf>
    <xf numFmtId="10" fontId="61" fillId="0" borderId="37" xfId="0" applyNumberFormat="1" applyFont="1" applyBorder="1" applyAlignment="1">
      <alignment horizontal="right" vertical="center" wrapText="1"/>
    </xf>
    <xf numFmtId="10" fontId="62" fillId="0" borderId="37" xfId="0" applyNumberFormat="1" applyFont="1" applyBorder="1" applyAlignment="1">
      <alignment horizontal="right" vertical="center" wrapText="1"/>
    </xf>
    <xf numFmtId="181" fontId="59" fillId="0" borderId="3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180" fontId="3" fillId="0" borderId="14" xfId="0" applyNumberFormat="1" applyFont="1" applyBorder="1" applyAlignment="1">
      <alignment horizontal="right" vertical="center" wrapText="1"/>
    </xf>
    <xf numFmtId="10" fontId="59" fillId="0" borderId="14" xfId="0" applyNumberFormat="1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181" fontId="59" fillId="0" borderId="14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80" fontId="5" fillId="0" borderId="39" xfId="0" applyNumberFormat="1" applyFont="1" applyBorder="1" applyAlignment="1">
      <alignment horizontal="right" vertical="center" wrapText="1"/>
    </xf>
    <xf numFmtId="10" fontId="61" fillId="0" borderId="39" xfId="0" applyNumberFormat="1" applyFont="1" applyBorder="1" applyAlignment="1">
      <alignment horizontal="right" vertical="center" wrapText="1"/>
    </xf>
    <xf numFmtId="10" fontId="62" fillId="0" borderId="39" xfId="0" applyNumberFormat="1" applyFont="1" applyBorder="1" applyAlignment="1">
      <alignment horizontal="right" vertical="center" wrapText="1"/>
    </xf>
    <xf numFmtId="181" fontId="59" fillId="0" borderId="40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49" fontId="64" fillId="0" borderId="17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181" fontId="61" fillId="0" borderId="25" xfId="0" applyNumberFormat="1" applyFont="1" applyBorder="1" applyAlignment="1">
      <alignment horizontal="right" vertical="center" wrapText="1"/>
    </xf>
    <xf numFmtId="49" fontId="65" fillId="0" borderId="17" xfId="0" applyNumberFormat="1" applyFont="1" applyBorder="1" applyAlignment="1">
      <alignment horizontal="right" vertical="top" wrapText="1"/>
    </xf>
    <xf numFmtId="0" fontId="64" fillId="0" borderId="42" xfId="0" applyFont="1" applyBorder="1" applyAlignment="1">
      <alignment horizontal="justify" vertical="top" wrapText="1"/>
    </xf>
    <xf numFmtId="49" fontId="64" fillId="0" borderId="43" xfId="0" applyNumberFormat="1" applyFont="1" applyBorder="1" applyAlignment="1">
      <alignment horizontal="right" vertical="top" wrapText="1"/>
    </xf>
    <xf numFmtId="180" fontId="3" fillId="0" borderId="27" xfId="0" applyNumberFormat="1" applyFont="1" applyBorder="1" applyAlignment="1">
      <alignment horizontal="right" vertical="center" wrapText="1"/>
    </xf>
    <xf numFmtId="10" fontId="59" fillId="0" borderId="27" xfId="0" applyNumberFormat="1" applyFont="1" applyBorder="1" applyAlignment="1">
      <alignment horizontal="right" vertical="center" wrapText="1"/>
    </xf>
    <xf numFmtId="10" fontId="63" fillId="0" borderId="27" xfId="0" applyNumberFormat="1" applyFont="1" applyBorder="1" applyAlignment="1">
      <alignment horizontal="right" vertical="center" wrapText="1"/>
    </xf>
    <xf numFmtId="181" fontId="59" fillId="0" borderId="27" xfId="0" applyNumberFormat="1" applyFont="1" applyBorder="1" applyAlignment="1">
      <alignment horizontal="right" vertical="center" wrapText="1"/>
    </xf>
    <xf numFmtId="49" fontId="64" fillId="0" borderId="44" xfId="0" applyNumberFormat="1" applyFont="1" applyBorder="1" applyAlignment="1">
      <alignment horizontal="right" vertical="top" wrapText="1"/>
    </xf>
    <xf numFmtId="0" fontId="64" fillId="0" borderId="14" xfId="0" applyFont="1" applyBorder="1" applyAlignment="1">
      <alignment vertical="top" wrapText="1"/>
    </xf>
    <xf numFmtId="180" fontId="3" fillId="0" borderId="22" xfId="0" applyNumberFormat="1" applyFont="1" applyBorder="1" applyAlignment="1">
      <alignment horizontal="right" vertical="center" wrapText="1"/>
    </xf>
    <xf numFmtId="10" fontId="63" fillId="0" borderId="22" xfId="0" applyNumberFormat="1" applyFont="1" applyBorder="1" applyAlignment="1">
      <alignment horizontal="right" vertical="center" wrapText="1"/>
    </xf>
    <xf numFmtId="49" fontId="64" fillId="0" borderId="14" xfId="0" applyNumberFormat="1" applyFont="1" applyBorder="1" applyAlignment="1">
      <alignment horizontal="right" vertical="top" wrapText="1"/>
    </xf>
    <xf numFmtId="180" fontId="5" fillId="0" borderId="22" xfId="0" applyNumberFormat="1" applyFont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22" xfId="0" applyNumberFormat="1" applyFont="1" applyFill="1" applyBorder="1" applyAlignment="1">
      <alignment horizontal="right" vertical="center" wrapText="1"/>
    </xf>
    <xf numFmtId="180" fontId="3" fillId="0" borderId="44" xfId="0" applyNumberFormat="1" applyFont="1" applyFill="1" applyBorder="1" applyAlignment="1">
      <alignment horizontal="right" vertical="center" wrapText="1"/>
    </xf>
    <xf numFmtId="180" fontId="3" fillId="0" borderId="22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top" wrapText="1"/>
    </xf>
    <xf numFmtId="180" fontId="1" fillId="33" borderId="45" xfId="0" applyNumberFormat="1" applyFont="1" applyFill="1" applyBorder="1" applyAlignment="1">
      <alignment horizontal="center" vertical="center" wrapText="1"/>
    </xf>
    <xf numFmtId="181" fontId="1" fillId="33" borderId="45" xfId="0" applyNumberFormat="1" applyFont="1" applyFill="1" applyBorder="1" applyAlignment="1">
      <alignment horizontal="center" vertical="center" wrapText="1"/>
    </xf>
    <xf numFmtId="181" fontId="1" fillId="33" borderId="46" xfId="0" applyNumberFormat="1" applyFont="1" applyFill="1" applyBorder="1" applyAlignment="1">
      <alignment horizontal="center" vertical="center" wrapText="1"/>
    </xf>
    <xf numFmtId="181" fontId="1" fillId="33" borderId="47" xfId="0" applyNumberFormat="1" applyFont="1" applyFill="1" applyBorder="1" applyAlignment="1">
      <alignment horizontal="center" vertical="center" wrapText="1"/>
    </xf>
    <xf numFmtId="181" fontId="1" fillId="33" borderId="48" xfId="0" applyNumberFormat="1" applyFont="1" applyFill="1" applyBorder="1" applyAlignment="1">
      <alignment horizontal="center" vertical="center" wrapText="1"/>
    </xf>
    <xf numFmtId="181" fontId="1" fillId="33" borderId="49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5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53"/>
  <sheetViews>
    <sheetView tabSelected="1" workbookViewId="0" topLeftCell="A1">
      <selection activeCell="D7" sqref="D7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42"/>
      <c r="N1" s="142"/>
      <c r="O1" s="142"/>
    </row>
    <row r="4" spans="1:11" s="4" customFormat="1" ht="49.5" customHeight="1">
      <c r="A4" s="143" t="s">
        <v>88</v>
      </c>
      <c r="B4" s="143" t="s">
        <v>72</v>
      </c>
      <c r="C4" s="137" t="s">
        <v>210</v>
      </c>
      <c r="D4" s="138"/>
      <c r="E4" s="138"/>
      <c r="F4" s="139"/>
      <c r="G4" s="137" t="s">
        <v>211</v>
      </c>
      <c r="H4" s="138"/>
      <c r="I4" s="138"/>
      <c r="J4" s="139"/>
      <c r="K4" s="136" t="s">
        <v>45</v>
      </c>
    </row>
    <row r="5" spans="1:11" s="4" customFormat="1" ht="33.75" customHeight="1">
      <c r="A5" s="144"/>
      <c r="B5" s="144"/>
      <c r="C5" s="135" t="s">
        <v>89</v>
      </c>
      <c r="D5" s="135" t="s">
        <v>90</v>
      </c>
      <c r="E5" s="136" t="s">
        <v>48</v>
      </c>
      <c r="F5" s="136" t="s">
        <v>19</v>
      </c>
      <c r="G5" s="135" t="s">
        <v>89</v>
      </c>
      <c r="H5" s="135" t="s">
        <v>90</v>
      </c>
      <c r="I5" s="136" t="s">
        <v>48</v>
      </c>
      <c r="J5" s="136" t="s">
        <v>19</v>
      </c>
      <c r="K5" s="140"/>
    </row>
    <row r="6" spans="1:11" s="4" customFormat="1" ht="31.5" customHeight="1">
      <c r="A6" s="5" t="s">
        <v>85</v>
      </c>
      <c r="B6" s="15">
        <v>10000000000000000</v>
      </c>
      <c r="C6" s="6">
        <f>C8+C14+C20+C23+C27+C29+C32+C35+C40+C43+C48+C53+C55+C61+C80</f>
        <v>59296.3</v>
      </c>
      <c r="D6" s="6">
        <f>D8+D14+D20+D23+D25+D27+D29+D32+D35+D43+D48+D55+D61+D83</f>
        <v>37803.8</v>
      </c>
      <c r="E6" s="24">
        <f aca="true" t="shared" si="0" ref="E6:E37">D6/C6</f>
        <v>0.6375406222647956</v>
      </c>
      <c r="F6" s="24">
        <f>E6/E6</f>
        <v>1</v>
      </c>
      <c r="G6" s="6">
        <f>G8+G14+G20+G23+G25+G27+G29+G32+G35+G43+G48+G54+G55+G61</f>
        <v>56118.69999999999</v>
      </c>
      <c r="H6" s="6">
        <f>H8+H14+H20+H23+H27+H29+H32+H35+H40+H43+H48+H53+H55+H61+H80+H25</f>
        <v>41390.49999999999</v>
      </c>
      <c r="I6" s="24">
        <f aca="true" t="shared" si="1" ref="I6:I30">H6/G6</f>
        <v>0.7375527230673554</v>
      </c>
      <c r="J6" s="24">
        <f>H6/H6</f>
        <v>1</v>
      </c>
      <c r="K6" s="29">
        <f aca="true" t="shared" si="2" ref="K6:K37">D6/H6</f>
        <v>0.9133448496635703</v>
      </c>
    </row>
    <row r="7" spans="1:11" s="4" customFormat="1" ht="19.5" customHeight="1">
      <c r="A7" s="7" t="s">
        <v>42</v>
      </c>
      <c r="B7" s="15">
        <v>10100000000000000</v>
      </c>
      <c r="C7" s="8">
        <f>C8</f>
        <v>25306.2</v>
      </c>
      <c r="D7" s="8">
        <f>D8</f>
        <v>15022.500000000002</v>
      </c>
      <c r="E7" s="25">
        <f t="shared" si="0"/>
        <v>0.5936292292007492</v>
      </c>
      <c r="F7" s="24">
        <f>D7/D6</f>
        <v>0.39738068659764364</v>
      </c>
      <c r="G7" s="8">
        <f>G8</f>
        <v>20124.1</v>
      </c>
      <c r="H7" s="8">
        <f>H8</f>
        <v>17036.399999999998</v>
      </c>
      <c r="I7" s="25">
        <f t="shared" si="1"/>
        <v>0.8465670514457789</v>
      </c>
      <c r="J7" s="25">
        <f>H7/H6</f>
        <v>0.41160169604136215</v>
      </c>
      <c r="K7" s="30">
        <f t="shared" si="2"/>
        <v>0.8817884060012681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25306.2</v>
      </c>
      <c r="D8" s="10">
        <f>D9+D10+D11+D12</f>
        <v>15022.500000000002</v>
      </c>
      <c r="E8" s="26">
        <f t="shared" si="0"/>
        <v>0.5936292292007492</v>
      </c>
      <c r="F8" s="24">
        <f>D8/D6</f>
        <v>0.39738068659764364</v>
      </c>
      <c r="G8" s="10">
        <f>G9+G10+G11+G12</f>
        <v>20124.1</v>
      </c>
      <c r="H8" s="10">
        <f>H9+H10+H11+H12</f>
        <v>17036.399999999998</v>
      </c>
      <c r="I8" s="26">
        <f t="shared" si="1"/>
        <v>0.8465670514457789</v>
      </c>
      <c r="J8" s="26">
        <f>J9+J10+J11+J12</f>
        <v>0.41160169604136226</v>
      </c>
      <c r="K8" s="31">
        <f t="shared" si="2"/>
        <v>0.8817884060012681</v>
      </c>
    </row>
    <row r="9" spans="1:11" s="4" customFormat="1" ht="85.5" customHeight="1">
      <c r="A9" s="11" t="s">
        <v>64</v>
      </c>
      <c r="B9" s="15">
        <v>10102010010000100</v>
      </c>
      <c r="C9" s="12">
        <v>23809.3</v>
      </c>
      <c r="D9" s="12">
        <v>13863.1</v>
      </c>
      <c r="E9" s="27">
        <f>D9/C9</f>
        <v>0.5822556732033282</v>
      </c>
      <c r="F9" s="24">
        <f>D9/D6</f>
        <v>0.3667118120400594</v>
      </c>
      <c r="G9" s="12">
        <v>18694.1</v>
      </c>
      <c r="H9" s="12">
        <v>13955.7</v>
      </c>
      <c r="I9" s="27">
        <f t="shared" si="1"/>
        <v>0.74652965374102</v>
      </c>
      <c r="J9" s="27">
        <f>H9/H6</f>
        <v>0.3371715731870841</v>
      </c>
      <c r="K9" s="32">
        <f t="shared" si="2"/>
        <v>0.9933647183588068</v>
      </c>
    </row>
    <row r="10" spans="1:11" s="4" customFormat="1" ht="133.5" customHeight="1">
      <c r="A10" s="11" t="s">
        <v>21</v>
      </c>
      <c r="B10" s="15">
        <v>10102020010000110</v>
      </c>
      <c r="C10" s="12">
        <v>1008.5</v>
      </c>
      <c r="D10" s="12">
        <v>888</v>
      </c>
      <c r="E10" s="27">
        <f t="shared" si="0"/>
        <v>0.8805156172533466</v>
      </c>
      <c r="F10" s="27">
        <f>D10/D6</f>
        <v>0.02348970209344034</v>
      </c>
      <c r="G10" s="12">
        <v>1085.6</v>
      </c>
      <c r="H10" s="12">
        <v>2861.3</v>
      </c>
      <c r="I10" s="27">
        <f t="shared" si="1"/>
        <v>2.635685335298453</v>
      </c>
      <c r="J10" s="27">
        <f>H10/H6</f>
        <v>0.06912938959423058</v>
      </c>
      <c r="K10" s="32">
        <f t="shared" si="2"/>
        <v>0.31034844301541253</v>
      </c>
    </row>
    <row r="11" spans="1:11" s="4" customFormat="1" ht="49.5" customHeight="1">
      <c r="A11" s="11" t="s">
        <v>32</v>
      </c>
      <c r="B11" s="15">
        <v>10102030010000110</v>
      </c>
      <c r="C11" s="12">
        <v>107.9</v>
      </c>
      <c r="D11" s="12">
        <v>40.2</v>
      </c>
      <c r="E11" s="27">
        <f t="shared" si="0"/>
        <v>0.37256719184430026</v>
      </c>
      <c r="F11" s="27">
        <f>D11/D6</f>
        <v>0.0010633851623381776</v>
      </c>
      <c r="G11" s="12">
        <v>64</v>
      </c>
      <c r="H11" s="12">
        <v>21.8</v>
      </c>
      <c r="I11" s="27">
        <f t="shared" si="1"/>
        <v>0.340625</v>
      </c>
      <c r="J11" s="27">
        <f>H11/H6</f>
        <v>0.0005266909073338086</v>
      </c>
      <c r="K11" s="32">
        <f t="shared" si="2"/>
        <v>1.8440366972477065</v>
      </c>
    </row>
    <row r="12" spans="1:11" s="4" customFormat="1" ht="97.5" customHeight="1">
      <c r="A12" s="11" t="s">
        <v>56</v>
      </c>
      <c r="B12" s="15">
        <v>10102040010000110</v>
      </c>
      <c r="C12" s="12">
        <v>380.5</v>
      </c>
      <c r="D12" s="12">
        <v>231.2</v>
      </c>
      <c r="E12" s="27">
        <f t="shared" si="0"/>
        <v>0.6076215505913272</v>
      </c>
      <c r="F12" s="27">
        <f>D12/D6</f>
        <v>0.006115787301805638</v>
      </c>
      <c r="G12" s="12">
        <v>280.4</v>
      </c>
      <c r="H12" s="12">
        <v>197.6</v>
      </c>
      <c r="I12" s="27">
        <f t="shared" si="1"/>
        <v>0.7047075606276748</v>
      </c>
      <c r="J12" s="27">
        <f>H12/H6</f>
        <v>0.004774042352713788</v>
      </c>
      <c r="K12" s="32">
        <f t="shared" si="2"/>
        <v>1.1700404858299596</v>
      </c>
    </row>
    <row r="13" spans="1:11" s="4" customFormat="1" ht="61.5" customHeight="1">
      <c r="A13" s="7" t="s">
        <v>44</v>
      </c>
      <c r="B13" s="15">
        <v>10300000000000000</v>
      </c>
      <c r="C13" s="8">
        <f>C14</f>
        <v>9469.2</v>
      </c>
      <c r="D13" s="8">
        <f>D14</f>
        <v>8997.5</v>
      </c>
      <c r="E13" s="25">
        <f t="shared" si="0"/>
        <v>0.9501858657542347</v>
      </c>
      <c r="F13" s="25">
        <f>D13/D6</f>
        <v>0.23800517408302868</v>
      </c>
      <c r="G13" s="8">
        <f>G14</f>
        <v>8634.1</v>
      </c>
      <c r="H13" s="8">
        <f>H14</f>
        <v>6722.3</v>
      </c>
      <c r="I13" s="25">
        <f t="shared" si="1"/>
        <v>0.7785756477224031</v>
      </c>
      <c r="J13" s="25">
        <f>H13/H6</f>
        <v>0.16241166451238814</v>
      </c>
      <c r="K13" s="30">
        <f t="shared" si="2"/>
        <v>1.3384555881171623</v>
      </c>
    </row>
    <row r="14" spans="1:11" s="4" customFormat="1" ht="37.5" customHeight="1">
      <c r="A14" s="9" t="s">
        <v>43</v>
      </c>
      <c r="B14" s="15">
        <v>10302000010000110</v>
      </c>
      <c r="C14" s="10">
        <f>C15+C16+C17+C18</f>
        <v>9469.2</v>
      </c>
      <c r="D14" s="10">
        <f>D15+D16+D17+D18</f>
        <v>8997.5</v>
      </c>
      <c r="E14" s="26">
        <f t="shared" si="0"/>
        <v>0.9501858657542347</v>
      </c>
      <c r="F14" s="26">
        <f>D14/D6</f>
        <v>0.23800517408302868</v>
      </c>
      <c r="G14" s="10">
        <f>G15+G16+G17+G18</f>
        <v>8634.1</v>
      </c>
      <c r="H14" s="10">
        <f>H15+H16+H17+H18</f>
        <v>6722.3</v>
      </c>
      <c r="I14" s="26">
        <f t="shared" si="1"/>
        <v>0.7785756477224031</v>
      </c>
      <c r="J14" s="26">
        <f>H14/H6</f>
        <v>0.16241166451238814</v>
      </c>
      <c r="K14" s="31">
        <f t="shared" si="2"/>
        <v>1.3384555881171623</v>
      </c>
    </row>
    <row r="15" spans="1:11" s="4" customFormat="1" ht="73.5" customHeight="1">
      <c r="A15" s="11" t="s">
        <v>4</v>
      </c>
      <c r="B15" s="15">
        <v>10302230010000110</v>
      </c>
      <c r="C15" s="12">
        <v>3433.8</v>
      </c>
      <c r="D15" s="12">
        <v>4073</v>
      </c>
      <c r="E15" s="27">
        <f t="shared" si="0"/>
        <v>1.1861494554138272</v>
      </c>
      <c r="F15" s="27">
        <f>D15/D6</f>
        <v>0.10774049169660192</v>
      </c>
      <c r="G15" s="12">
        <v>3220.6</v>
      </c>
      <c r="H15" s="12">
        <v>2927.4</v>
      </c>
      <c r="I15" s="27">
        <f t="shared" si="1"/>
        <v>0.9089610631559337</v>
      </c>
      <c r="J15" s="27">
        <f>H15/H6</f>
        <v>0.07072637440958676</v>
      </c>
      <c r="K15" s="32">
        <f t="shared" si="2"/>
        <v>1.3913370226139237</v>
      </c>
    </row>
    <row r="16" spans="1:11" s="4" customFormat="1" ht="97.5" customHeight="1">
      <c r="A16" s="11" t="s">
        <v>28</v>
      </c>
      <c r="B16" s="15">
        <v>10302240010000110</v>
      </c>
      <c r="C16" s="12">
        <v>24</v>
      </c>
      <c r="D16" s="12">
        <v>31</v>
      </c>
      <c r="E16" s="27">
        <f t="shared" si="0"/>
        <v>1.2916666666666667</v>
      </c>
      <c r="F16" s="27">
        <f>D16/D6</f>
        <v>0.0008200233838926245</v>
      </c>
      <c r="G16" s="12">
        <v>24.7</v>
      </c>
      <c r="H16" s="12">
        <v>26.6</v>
      </c>
      <c r="I16" s="27">
        <f t="shared" si="1"/>
        <v>1.076923076923077</v>
      </c>
      <c r="J16" s="27">
        <f>H16/H6</f>
        <v>0.0006426595474807022</v>
      </c>
      <c r="K16" s="32">
        <f t="shared" si="2"/>
        <v>1.1654135338345863</v>
      </c>
    </row>
    <row r="17" spans="1:11" s="4" customFormat="1" ht="85.5" customHeight="1">
      <c r="A17" s="11" t="s">
        <v>3</v>
      </c>
      <c r="B17" s="15">
        <v>10302250010000110</v>
      </c>
      <c r="C17" s="12">
        <v>6649.9</v>
      </c>
      <c r="D17" s="12">
        <v>5582.4</v>
      </c>
      <c r="E17" s="27">
        <f t="shared" si="0"/>
        <v>0.8394712702446653</v>
      </c>
      <c r="F17" s="27">
        <f>D17/D6</f>
        <v>0.14766769478200603</v>
      </c>
      <c r="G17" s="12">
        <v>5886.8</v>
      </c>
      <c r="H17" s="12">
        <v>4424</v>
      </c>
      <c r="I17" s="27">
        <f t="shared" si="1"/>
        <v>0.7515118570360807</v>
      </c>
      <c r="J17" s="27">
        <f>H17/H6</f>
        <v>0.10688443000205362</v>
      </c>
      <c r="K17" s="32">
        <f t="shared" si="2"/>
        <v>1.2618444846292947</v>
      </c>
    </row>
    <row r="18" spans="1:11" s="4" customFormat="1" ht="73.5" customHeight="1">
      <c r="A18" s="11" t="s">
        <v>1</v>
      </c>
      <c r="B18" s="15">
        <v>10302260010000110</v>
      </c>
      <c r="C18" s="12">
        <v>-638.5</v>
      </c>
      <c r="D18" s="34">
        <v>-688.9</v>
      </c>
      <c r="E18" s="27">
        <f t="shared" si="0"/>
        <v>1.0789350039154268</v>
      </c>
      <c r="F18" s="27">
        <f>D18/D6</f>
        <v>-0.018223035779471902</v>
      </c>
      <c r="G18" s="12">
        <v>-498</v>
      </c>
      <c r="H18" s="34">
        <v>-655.7</v>
      </c>
      <c r="I18" s="27">
        <f t="shared" si="1"/>
        <v>1.3166666666666667</v>
      </c>
      <c r="J18" s="27">
        <f>H18/H6</f>
        <v>-0.01584179944673295</v>
      </c>
      <c r="K18" s="32">
        <f t="shared" si="2"/>
        <v>1.050632911392405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6324.900000000001</v>
      </c>
      <c r="D19" s="8">
        <f>D20+D23</f>
        <v>6859.700000000001</v>
      </c>
      <c r="E19" s="25">
        <f t="shared" si="0"/>
        <v>1.084554696516941</v>
      </c>
      <c r="F19" s="25">
        <f>D19/D6</f>
        <v>0.1814553034351044</v>
      </c>
      <c r="G19" s="8">
        <f>G20+G23</f>
        <v>9682.1</v>
      </c>
      <c r="H19" s="8">
        <f>H20+H23+H25</f>
        <v>10873</v>
      </c>
      <c r="I19" s="25">
        <f t="shared" si="1"/>
        <v>1.1230001755817436</v>
      </c>
      <c r="J19" s="25">
        <f>J20+J23</f>
        <v>0.2622920718522367</v>
      </c>
      <c r="K19" s="30">
        <f t="shared" si="2"/>
        <v>0.6308930378000552</v>
      </c>
    </row>
    <row r="20" spans="1:11" s="4" customFormat="1" ht="24.75" customHeight="1">
      <c r="A20" s="9" t="s">
        <v>54</v>
      </c>
      <c r="B20" s="15">
        <v>10502000020000110</v>
      </c>
      <c r="C20" s="10">
        <f>C21+C22</f>
        <v>1763.2</v>
      </c>
      <c r="D20" s="10">
        <f>D21+D22</f>
        <v>1317.4</v>
      </c>
      <c r="E20" s="26">
        <f t="shared" si="0"/>
        <v>0.7471642468239564</v>
      </c>
      <c r="F20" s="26">
        <f>D20/D6</f>
        <v>0.03484834857871431</v>
      </c>
      <c r="G20" s="10">
        <f>G21+G22</f>
        <v>1544.2</v>
      </c>
      <c r="H20" s="10">
        <f>H21+H22</f>
        <v>1008.8</v>
      </c>
      <c r="I20" s="26">
        <f t="shared" si="1"/>
        <v>0.653283253464577</v>
      </c>
      <c r="J20" s="26">
        <f>H20/H6</f>
        <v>0.02437274253753881</v>
      </c>
      <c r="K20" s="31">
        <f t="shared" si="2"/>
        <v>1.3059080095162572</v>
      </c>
    </row>
    <row r="21" spans="1:11" s="4" customFormat="1" ht="24.75" customHeight="1">
      <c r="A21" s="11" t="s">
        <v>54</v>
      </c>
      <c r="B21" s="15">
        <v>10502010020000110</v>
      </c>
      <c r="C21" s="12">
        <v>1763.2</v>
      </c>
      <c r="D21" s="12">
        <v>1317.4</v>
      </c>
      <c r="E21" s="27">
        <f t="shared" si="0"/>
        <v>0.7471642468239564</v>
      </c>
      <c r="F21" s="27">
        <f>D21/D6</f>
        <v>0.03484834857871431</v>
      </c>
      <c r="G21" s="12">
        <v>1544.2</v>
      </c>
      <c r="H21" s="12">
        <v>1008.8</v>
      </c>
      <c r="I21" s="27">
        <f t="shared" si="1"/>
        <v>0.653283253464577</v>
      </c>
      <c r="J21" s="27">
        <f>H21/H6</f>
        <v>0.02437274253753881</v>
      </c>
      <c r="K21" s="32">
        <f t="shared" si="2"/>
        <v>1.3059080095162572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/>
      <c r="E22" s="27" t="e">
        <f t="shared" si="0"/>
        <v>#DIV/0!</v>
      </c>
      <c r="F22" s="27">
        <f>D22/D6</f>
        <v>0</v>
      </c>
      <c r="G22" s="12"/>
      <c r="H22" s="12"/>
      <c r="I22" s="27" t="e">
        <f t="shared" si="1"/>
        <v>#DIV/0!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79</v>
      </c>
      <c r="B23" s="15">
        <v>10503000010000110</v>
      </c>
      <c r="C23" s="10">
        <f>C24+C25</f>
        <v>4561.700000000001</v>
      </c>
      <c r="D23" s="10">
        <f>D24</f>
        <v>5542.3</v>
      </c>
      <c r="E23" s="26">
        <f t="shared" si="0"/>
        <v>1.2149637196659138</v>
      </c>
      <c r="F23" s="26">
        <f>D23/D6</f>
        <v>0.14660695485639008</v>
      </c>
      <c r="G23" s="10">
        <f>G24+G25</f>
        <v>8137.9</v>
      </c>
      <c r="H23" s="10">
        <f>H24</f>
        <v>9847.6</v>
      </c>
      <c r="I23" s="26">
        <f t="shared" si="1"/>
        <v>1.2100910554319912</v>
      </c>
      <c r="J23" s="26">
        <f>H23/H6</f>
        <v>0.23791932931469786</v>
      </c>
      <c r="K23" s="31">
        <f t="shared" si="2"/>
        <v>0.5628071814452252</v>
      </c>
    </row>
    <row r="24" spans="1:11" s="4" customFormat="1" ht="19.5" customHeight="1">
      <c r="A24" s="11" t="s">
        <v>79</v>
      </c>
      <c r="B24" s="15">
        <v>10503010010000110</v>
      </c>
      <c r="C24" s="12">
        <v>4544.6</v>
      </c>
      <c r="D24" s="12">
        <v>5542.3</v>
      </c>
      <c r="E24" s="27">
        <f t="shared" si="0"/>
        <v>1.2195352726312547</v>
      </c>
      <c r="F24" s="27">
        <f>D24/D6</f>
        <v>0.14660695485639008</v>
      </c>
      <c r="G24" s="12">
        <v>8137.9</v>
      </c>
      <c r="H24" s="12">
        <v>9847.6</v>
      </c>
      <c r="I24" s="27">
        <f t="shared" si="1"/>
        <v>1.2100910554319912</v>
      </c>
      <c r="J24" s="27">
        <f>H24/H6</f>
        <v>0.23791932931469786</v>
      </c>
      <c r="K24" s="32">
        <f t="shared" si="2"/>
        <v>0.5628071814452252</v>
      </c>
    </row>
    <row r="25" spans="1:11" s="4" customFormat="1" ht="37.5" customHeight="1">
      <c r="A25" s="11" t="s">
        <v>207</v>
      </c>
      <c r="B25" s="15">
        <v>10504000020000100</v>
      </c>
      <c r="C25" s="12">
        <v>17.1</v>
      </c>
      <c r="D25" s="34">
        <v>1.6</v>
      </c>
      <c r="E25" s="27">
        <f t="shared" si="0"/>
        <v>0.0935672514619883</v>
      </c>
      <c r="F25" s="27">
        <f>D25/D6</f>
        <v>4.232378755574836E-05</v>
      </c>
      <c r="G25" s="12"/>
      <c r="H25" s="34">
        <v>16.6</v>
      </c>
      <c r="I25" s="27" t="e">
        <f t="shared" si="1"/>
        <v>#DIV/0!</v>
      </c>
      <c r="J25" s="27">
        <f>H25/H6</f>
        <v>0.0004010582138413405</v>
      </c>
      <c r="K25" s="32">
        <f t="shared" si="2"/>
        <v>0.09638554216867469</v>
      </c>
    </row>
    <row r="26" spans="1:11" s="4" customFormat="1" ht="19.5" customHeight="1">
      <c r="A26" s="7" t="s">
        <v>59</v>
      </c>
      <c r="B26" s="15">
        <v>10600000000000000</v>
      </c>
      <c r="C26" s="8">
        <f>C27+C29+C32</f>
        <v>9119.5</v>
      </c>
      <c r="D26" s="8">
        <f>D27+D29+D32</f>
        <v>5033.5</v>
      </c>
      <c r="E26" s="25">
        <f t="shared" si="0"/>
        <v>0.5519491200175448</v>
      </c>
      <c r="F26" s="25">
        <f>D26/D6</f>
        <v>0.1331479904136621</v>
      </c>
      <c r="G26" s="8">
        <f>G27+G29+G32</f>
        <v>9183.1</v>
      </c>
      <c r="H26" s="8">
        <f>H27+H29+H32</f>
        <v>4296.8</v>
      </c>
      <c r="I26" s="25">
        <f t="shared" si="1"/>
        <v>0.46790299572039945</v>
      </c>
      <c r="J26" s="25">
        <f>J27+J29+J32</f>
        <v>0.10381126103816093</v>
      </c>
      <c r="K26" s="30">
        <f t="shared" si="2"/>
        <v>1.1714531744554086</v>
      </c>
    </row>
    <row r="27" spans="1:11" s="4" customFormat="1" ht="19.5" customHeight="1">
      <c r="A27" s="9" t="s">
        <v>49</v>
      </c>
      <c r="B27" s="15">
        <v>10601000000000110</v>
      </c>
      <c r="C27" s="10">
        <f>C28</f>
        <v>919.5</v>
      </c>
      <c r="D27" s="10">
        <f>D28</f>
        <v>465.2</v>
      </c>
      <c r="E27" s="26">
        <f t="shared" si="0"/>
        <v>0.5059271343121261</v>
      </c>
      <c r="F27" s="26">
        <f>D27/D6</f>
        <v>0.012305641231833836</v>
      </c>
      <c r="G27" s="10">
        <f>G28</f>
        <v>1138</v>
      </c>
      <c r="H27" s="10">
        <f>H28</f>
        <v>339.6</v>
      </c>
      <c r="I27" s="26">
        <f t="shared" si="1"/>
        <v>0.2984182776801406</v>
      </c>
      <c r="J27" s="26">
        <f>H27/H6</f>
        <v>0.008204781290392725</v>
      </c>
      <c r="K27" s="31">
        <f t="shared" si="2"/>
        <v>1.369846878680801</v>
      </c>
    </row>
    <row r="28" spans="1:11" s="4" customFormat="1" ht="48" customHeight="1">
      <c r="A28" s="11" t="s">
        <v>31</v>
      </c>
      <c r="B28" s="15">
        <v>10601030100000110</v>
      </c>
      <c r="C28" s="12">
        <v>919.5</v>
      </c>
      <c r="D28" s="12">
        <v>465.2</v>
      </c>
      <c r="E28" s="27">
        <f t="shared" si="0"/>
        <v>0.5059271343121261</v>
      </c>
      <c r="F28" s="27">
        <f>D28/D6</f>
        <v>0.012305641231833836</v>
      </c>
      <c r="G28" s="12">
        <v>1138</v>
      </c>
      <c r="H28" s="12">
        <v>339.6</v>
      </c>
      <c r="I28" s="27">
        <f t="shared" si="1"/>
        <v>0.2984182776801406</v>
      </c>
      <c r="J28" s="27">
        <f>H28/H6</f>
        <v>0.008204781290392725</v>
      </c>
      <c r="K28" s="32">
        <f t="shared" si="2"/>
        <v>1.369846878680801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77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58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61</v>
      </c>
      <c r="B32" s="15">
        <v>10606000000000110</v>
      </c>
      <c r="C32" s="10">
        <f>C33+C34</f>
        <v>8200</v>
      </c>
      <c r="D32" s="10">
        <f>D33+D34</f>
        <v>4568.3</v>
      </c>
      <c r="E32" s="26">
        <f t="shared" si="0"/>
        <v>0.557109756097561</v>
      </c>
      <c r="F32" s="26">
        <f>D32/D6</f>
        <v>0.12084234918182828</v>
      </c>
      <c r="G32" s="10">
        <f>G33+G34</f>
        <v>8045.1</v>
      </c>
      <c r="H32" s="10">
        <f>H33+H34</f>
        <v>3957.2</v>
      </c>
      <c r="I32" s="26">
        <f aca="true" t="shared" si="3" ref="I32:I65">H32/G32</f>
        <v>0.49187704316913394</v>
      </c>
      <c r="J32" s="26">
        <f>H32/H6</f>
        <v>0.09560647974776822</v>
      </c>
      <c r="K32" s="31">
        <f t="shared" si="2"/>
        <v>1.1544273728899224</v>
      </c>
    </row>
    <row r="33" spans="1:11" s="4" customFormat="1" ht="19.5" customHeight="1">
      <c r="A33" s="11" t="s">
        <v>33</v>
      </c>
      <c r="B33" s="15">
        <v>10606030030000110</v>
      </c>
      <c r="C33" s="12">
        <v>2567.1</v>
      </c>
      <c r="D33" s="12">
        <v>1909.8</v>
      </c>
      <c r="E33" s="27">
        <f t="shared" si="0"/>
        <v>0.7439523197382261</v>
      </c>
      <c r="F33" s="27">
        <f>D33/D6</f>
        <v>0.05051873092123014</v>
      </c>
      <c r="G33" s="12">
        <v>2075.8</v>
      </c>
      <c r="H33" s="12">
        <v>1954.8</v>
      </c>
      <c r="I33" s="27">
        <f t="shared" si="3"/>
        <v>0.9417092205414779</v>
      </c>
      <c r="J33" s="27">
        <f>H33/H6</f>
        <v>0.04722822869982243</v>
      </c>
      <c r="K33" s="32">
        <f t="shared" si="2"/>
        <v>0.9769797421731123</v>
      </c>
    </row>
    <row r="34" spans="1:11" s="4" customFormat="1" ht="19.5" customHeight="1">
      <c r="A34" s="11" t="s">
        <v>84</v>
      </c>
      <c r="B34" s="15">
        <v>10606040000000110</v>
      </c>
      <c r="C34" s="12">
        <v>5632.9</v>
      </c>
      <c r="D34" s="12">
        <v>2658.5</v>
      </c>
      <c r="E34" s="27">
        <f t="shared" si="0"/>
        <v>0.47195938149088396</v>
      </c>
      <c r="F34" s="27">
        <f>D34/D6</f>
        <v>0.07032361826059813</v>
      </c>
      <c r="G34" s="12">
        <v>5969.3</v>
      </c>
      <c r="H34" s="12">
        <v>2002.4</v>
      </c>
      <c r="I34" s="27">
        <f t="shared" si="3"/>
        <v>0.335449717722346</v>
      </c>
      <c r="J34" s="27">
        <f>H34/H6</f>
        <v>0.0483782510479458</v>
      </c>
      <c r="K34" s="32">
        <f t="shared" si="2"/>
        <v>1.327656811825809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860.7</v>
      </c>
      <c r="D35" s="8">
        <f>D36+D38</f>
        <v>900.4</v>
      </c>
      <c r="E35" s="25">
        <f t="shared" si="0"/>
        <v>1.0461252468920645</v>
      </c>
      <c r="F35" s="25">
        <f>D35/D6</f>
        <v>0.02381771144699739</v>
      </c>
      <c r="G35" s="8">
        <f>G36+G38</f>
        <v>614</v>
      </c>
      <c r="H35" s="8">
        <f>H36+H38</f>
        <v>759.3</v>
      </c>
      <c r="I35" s="25">
        <f t="shared" si="3"/>
        <v>1.236644951140065</v>
      </c>
      <c r="J35" s="25">
        <f>H35/H6</f>
        <v>0.018344789263236735</v>
      </c>
      <c r="K35" s="30">
        <f t="shared" si="2"/>
        <v>1.185829053075201</v>
      </c>
    </row>
    <row r="36" spans="1:11" s="4" customFormat="1" ht="37.5" customHeight="1">
      <c r="A36" s="9" t="s">
        <v>46</v>
      </c>
      <c r="B36" s="15">
        <v>10803000010000110</v>
      </c>
      <c r="C36" s="10">
        <f>C37</f>
        <v>846.7</v>
      </c>
      <c r="D36" s="10">
        <f>D37</f>
        <v>896.6</v>
      </c>
      <c r="E36" s="26">
        <f t="shared" si="0"/>
        <v>1.058934687610724</v>
      </c>
      <c r="F36" s="26">
        <f>D36/D6</f>
        <v>0.023717192451552488</v>
      </c>
      <c r="G36" s="10">
        <f>G37</f>
        <v>600</v>
      </c>
      <c r="H36" s="10">
        <f>H37</f>
        <v>738.3</v>
      </c>
      <c r="I36" s="26">
        <f t="shared" si="3"/>
        <v>1.2305</v>
      </c>
      <c r="J36" s="26">
        <f>H36/H6</f>
        <v>0.017837426462594074</v>
      </c>
      <c r="K36" s="31">
        <f t="shared" si="2"/>
        <v>1.2144114858458621</v>
      </c>
    </row>
    <row r="37" spans="1:11" s="4" customFormat="1" ht="61.5" customHeight="1">
      <c r="A37" s="11" t="s">
        <v>65</v>
      </c>
      <c r="B37" s="15">
        <v>10803010010000110</v>
      </c>
      <c r="C37" s="12">
        <v>846.7</v>
      </c>
      <c r="D37" s="12">
        <v>896.6</v>
      </c>
      <c r="E37" s="27">
        <f t="shared" si="0"/>
        <v>1.058934687610724</v>
      </c>
      <c r="F37" s="27">
        <f>D37/D6</f>
        <v>0.023717192451552488</v>
      </c>
      <c r="G37" s="12">
        <v>600</v>
      </c>
      <c r="H37" s="12">
        <v>738.3</v>
      </c>
      <c r="I37" s="27">
        <f t="shared" si="3"/>
        <v>1.2305</v>
      </c>
      <c r="J37" s="27">
        <f>H37/H6</f>
        <v>0.017837426462594074</v>
      </c>
      <c r="K37" s="32">
        <f t="shared" si="2"/>
        <v>1.2144114858458621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14</v>
      </c>
      <c r="D38" s="10">
        <f>D39</f>
        <v>3.8</v>
      </c>
      <c r="E38" s="26">
        <f aca="true" t="shared" si="4" ref="E38:E71">D38/C38</f>
        <v>0.2714285714285714</v>
      </c>
      <c r="F38" s="26">
        <f>D38/D6</f>
        <v>0.00010051899544490235</v>
      </c>
      <c r="G38" s="10">
        <f>G39</f>
        <v>14</v>
      </c>
      <c r="H38" s="10">
        <f>H39</f>
        <v>21</v>
      </c>
      <c r="I38" s="26">
        <f t="shared" si="3"/>
        <v>1.5</v>
      </c>
      <c r="J38" s="26">
        <f>H38/H6</f>
        <v>0.0005073628006426596</v>
      </c>
      <c r="K38" s="31">
        <f aca="true" t="shared" si="5" ref="K38:K71">D38/H38</f>
        <v>0.18095238095238095</v>
      </c>
    </row>
    <row r="39" spans="1:11" s="4" customFormat="1" ht="85.5" customHeight="1">
      <c r="A39" s="11" t="s">
        <v>6</v>
      </c>
      <c r="B39" s="15">
        <v>10804020010000110</v>
      </c>
      <c r="C39" s="12">
        <v>14</v>
      </c>
      <c r="D39" s="12">
        <v>3.8</v>
      </c>
      <c r="E39" s="27">
        <f t="shared" si="4"/>
        <v>0.2714285714285714</v>
      </c>
      <c r="F39" s="27">
        <f>D39/D6</f>
        <v>0.00010051899544490235</v>
      </c>
      <c r="G39" s="12">
        <v>14</v>
      </c>
      <c r="H39" s="12">
        <v>21</v>
      </c>
      <c r="I39" s="27">
        <f t="shared" si="3"/>
        <v>1.5</v>
      </c>
      <c r="J39" s="27">
        <f>H39/H6</f>
        <v>0.0005073628006426596</v>
      </c>
      <c r="K39" s="32">
        <f t="shared" si="5"/>
        <v>0.18095238095238095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73</v>
      </c>
      <c r="B43" s="15">
        <v>11100000000000000</v>
      </c>
      <c r="C43" s="8">
        <f>C44</f>
        <v>442</v>
      </c>
      <c r="D43" s="8">
        <f>D44</f>
        <v>887.1</v>
      </c>
      <c r="E43" s="25">
        <f t="shared" si="4"/>
        <v>2.0070135746606335</v>
      </c>
      <c r="F43" s="25">
        <f>D43/D6</f>
        <v>0.023465894962940232</v>
      </c>
      <c r="G43" s="8">
        <f>G44</f>
        <v>406</v>
      </c>
      <c r="H43" s="8">
        <f>H44</f>
        <v>275.2</v>
      </c>
      <c r="I43" s="25">
        <f t="shared" si="3"/>
        <v>0.6778325123152709</v>
      </c>
      <c r="J43" s="25">
        <f>J45+J47</f>
        <v>0.006648868701755234</v>
      </c>
      <c r="K43" s="30">
        <f t="shared" si="5"/>
        <v>3.2234738372093026</v>
      </c>
    </row>
    <row r="44" spans="1:11" s="4" customFormat="1" ht="109.5" customHeight="1">
      <c r="A44" s="9" t="s">
        <v>70</v>
      </c>
      <c r="B44" s="15">
        <v>11105000000000120</v>
      </c>
      <c r="C44" s="10">
        <f>C45+C46+C47</f>
        <v>442</v>
      </c>
      <c r="D44" s="10">
        <f>D45+D46+D47</f>
        <v>887.1</v>
      </c>
      <c r="E44" s="26">
        <f t="shared" si="4"/>
        <v>2.0070135746606335</v>
      </c>
      <c r="F44" s="26">
        <f>D44/D6</f>
        <v>0.023465894962940232</v>
      </c>
      <c r="G44" s="10">
        <f>G45+G47</f>
        <v>406</v>
      </c>
      <c r="H44" s="10">
        <f>H45+H46+H47</f>
        <v>275.2</v>
      </c>
      <c r="I44" s="26">
        <f t="shared" si="3"/>
        <v>0.6778325123152709</v>
      </c>
      <c r="J44" s="26">
        <f>H44/H6</f>
        <v>0.006648868701755234</v>
      </c>
      <c r="K44" s="31">
        <f t="shared" si="5"/>
        <v>3.2234738372093026</v>
      </c>
    </row>
    <row r="45" spans="1:11" s="4" customFormat="1" ht="73.5" customHeight="1">
      <c r="A45" s="11" t="s">
        <v>52</v>
      </c>
      <c r="B45" s="15">
        <v>11105013000000100</v>
      </c>
      <c r="C45" s="12">
        <v>278</v>
      </c>
      <c r="D45" s="12">
        <v>210.9</v>
      </c>
      <c r="E45" s="27">
        <f t="shared" si="4"/>
        <v>0.7586330935251798</v>
      </c>
      <c r="F45" s="27">
        <f>D45/D6</f>
        <v>0.005578804247192081</v>
      </c>
      <c r="G45" s="12">
        <v>242</v>
      </c>
      <c r="H45" s="12">
        <v>164.9</v>
      </c>
      <c r="I45" s="27">
        <f t="shared" si="3"/>
        <v>0.681404958677686</v>
      </c>
      <c r="J45" s="27">
        <f>H45/H6</f>
        <v>0.003984005991713075</v>
      </c>
      <c r="K45" s="32">
        <f t="shared" si="5"/>
        <v>1.278956943602183</v>
      </c>
    </row>
    <row r="46" spans="1:11" s="4" customFormat="1" ht="73.5" customHeight="1">
      <c r="A46" s="11" t="s">
        <v>130</v>
      </c>
      <c r="B46" s="15">
        <v>11105025050000100</v>
      </c>
      <c r="C46" s="12"/>
      <c r="D46" s="12">
        <v>30</v>
      </c>
      <c r="E46" s="27"/>
      <c r="F46" s="27"/>
      <c r="G46" s="12"/>
      <c r="H46" s="12"/>
      <c r="I46" s="27"/>
      <c r="J46" s="27"/>
      <c r="K46" s="32"/>
    </row>
    <row r="47" spans="1:11" s="4" customFormat="1" ht="85.5" customHeight="1">
      <c r="A47" s="11" t="s">
        <v>55</v>
      </c>
      <c r="B47" s="15">
        <v>11105030000000120</v>
      </c>
      <c r="C47" s="12">
        <v>164</v>
      </c>
      <c r="D47" s="12">
        <v>646.2</v>
      </c>
      <c r="E47" s="27">
        <f t="shared" si="4"/>
        <v>3.9402439024390246</v>
      </c>
      <c r="F47" s="27">
        <f>D47/D6</f>
        <v>0.01709351969907787</v>
      </c>
      <c r="G47" s="12">
        <v>164</v>
      </c>
      <c r="H47" s="12">
        <v>110.3</v>
      </c>
      <c r="I47" s="27">
        <f t="shared" si="3"/>
        <v>0.672560975609756</v>
      </c>
      <c r="J47" s="27">
        <f>H47/H6</f>
        <v>0.0026648627100421597</v>
      </c>
      <c r="K47" s="32">
        <f t="shared" si="5"/>
        <v>5.85856754306437</v>
      </c>
    </row>
    <row r="48" spans="1:11" s="4" customFormat="1" ht="31.5" customHeight="1">
      <c r="A48" s="7" t="s">
        <v>83</v>
      </c>
      <c r="B48" s="15">
        <v>11200000000000000</v>
      </c>
      <c r="C48" s="8">
        <f>C49</f>
        <v>22</v>
      </c>
      <c r="D48" s="8">
        <f>D49</f>
        <v>8.8</v>
      </c>
      <c r="E48" s="25">
        <f t="shared" si="4"/>
        <v>0.4</v>
      </c>
      <c r="F48" s="25">
        <f>D48/D6</f>
        <v>0.000232780831556616</v>
      </c>
      <c r="G48" s="8">
        <f>G49</f>
        <v>40.7</v>
      </c>
      <c r="H48" s="8">
        <f>H49</f>
        <v>6.7</v>
      </c>
      <c r="I48" s="25">
        <f t="shared" si="3"/>
        <v>0.16461916461916462</v>
      </c>
      <c r="J48" s="25">
        <f>H48/H6</f>
        <v>0.00016187289353837236</v>
      </c>
      <c r="K48" s="30">
        <f t="shared" si="5"/>
        <v>1.3134328358208955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22</v>
      </c>
      <c r="D49" s="10">
        <f>D50+D51+D52</f>
        <v>8.8</v>
      </c>
      <c r="E49" s="26">
        <f t="shared" si="4"/>
        <v>0.4</v>
      </c>
      <c r="F49" s="26">
        <f>D49/D6</f>
        <v>0.000232780831556616</v>
      </c>
      <c r="G49" s="10">
        <f>G50+G51+G52</f>
        <v>40.7</v>
      </c>
      <c r="H49" s="10">
        <f>H50+H51+H52</f>
        <v>6.7</v>
      </c>
      <c r="I49" s="26">
        <f t="shared" si="3"/>
        <v>0.16461916461916462</v>
      </c>
      <c r="J49" s="26">
        <f>H49/H6</f>
        <v>0.00016187289353837236</v>
      </c>
      <c r="K49" s="31">
        <f t="shared" si="5"/>
        <v>1.3134328358208955</v>
      </c>
    </row>
    <row r="50" spans="1:11" s="4" customFormat="1" ht="37.5" customHeight="1">
      <c r="A50" s="11" t="s">
        <v>81</v>
      </c>
      <c r="B50" s="15">
        <v>11201010010000120</v>
      </c>
      <c r="C50" s="12">
        <v>22</v>
      </c>
      <c r="D50" s="12">
        <v>3.5</v>
      </c>
      <c r="E50" s="27">
        <f t="shared" si="4"/>
        <v>0.1590909090909091</v>
      </c>
      <c r="F50" s="27">
        <f>D50/D6</f>
        <v>9.258328527819953E-05</v>
      </c>
      <c r="G50" s="12">
        <v>35.7</v>
      </c>
      <c r="H50" s="12">
        <v>1.7</v>
      </c>
      <c r="I50" s="27">
        <f t="shared" si="3"/>
        <v>0.047619047619047616</v>
      </c>
      <c r="J50" s="27">
        <f>H50/H6</f>
        <v>4.107222671869149E-05</v>
      </c>
      <c r="K50" s="32">
        <f t="shared" si="5"/>
        <v>2.058823529411765</v>
      </c>
    </row>
    <row r="51" spans="1:11" s="4" customFormat="1" ht="37.5" customHeight="1">
      <c r="A51" s="11" t="s">
        <v>37</v>
      </c>
      <c r="B51" s="15">
        <v>11201020010000120</v>
      </c>
      <c r="C51" s="12"/>
      <c r="D51" s="12">
        <v>0</v>
      </c>
      <c r="E51" s="27" t="e">
        <f t="shared" si="4"/>
        <v>#DIV/0!</v>
      </c>
      <c r="F51" s="27">
        <f>D51/D6</f>
        <v>0</v>
      </c>
      <c r="G51" s="12">
        <v>0</v>
      </c>
      <c r="H51" s="12">
        <v>0</v>
      </c>
      <c r="I51" s="27" t="e">
        <f t="shared" si="3"/>
        <v>#DIV/0!</v>
      </c>
      <c r="J51" s="27">
        <f>H51/H6</f>
        <v>0</v>
      </c>
      <c r="K51" s="32" t="e">
        <f t="shared" si="5"/>
        <v>#DIV/0!</v>
      </c>
    </row>
    <row r="52" spans="1:11" s="4" customFormat="1" ht="24.75" customHeight="1">
      <c r="A52" s="11" t="s">
        <v>26</v>
      </c>
      <c r="B52" s="15">
        <v>11201040010000120</v>
      </c>
      <c r="C52" s="12"/>
      <c r="D52" s="12">
        <v>5.3</v>
      </c>
      <c r="E52" s="27" t="e">
        <f t="shared" si="4"/>
        <v>#DIV/0!</v>
      </c>
      <c r="F52" s="27">
        <f>D52/D6</f>
        <v>0.00014019754627841644</v>
      </c>
      <c r="G52" s="12">
        <v>5</v>
      </c>
      <c r="H52" s="12">
        <v>5</v>
      </c>
      <c r="I52" s="27">
        <f t="shared" si="3"/>
        <v>1</v>
      </c>
      <c r="J52" s="27">
        <f>H52/H6</f>
        <v>0.00012080066681968086</v>
      </c>
      <c r="K52" s="32">
        <f t="shared" si="5"/>
        <v>1.06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8</v>
      </c>
      <c r="H53" s="8">
        <f>H54</f>
        <v>8</v>
      </c>
      <c r="I53" s="25">
        <f t="shared" si="3"/>
        <v>1</v>
      </c>
      <c r="J53" s="25">
        <f>H53/H6</f>
        <v>0.00019328106691148938</v>
      </c>
      <c r="K53" s="30">
        <f t="shared" si="5"/>
        <v>0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>
        <v>8</v>
      </c>
      <c r="H54" s="12">
        <v>8</v>
      </c>
      <c r="I54" s="27">
        <f t="shared" si="3"/>
        <v>1</v>
      </c>
      <c r="J54" s="27">
        <f>H54/H6</f>
        <v>0.00019328106691148938</v>
      </c>
      <c r="K54" s="32">
        <f t="shared" si="5"/>
        <v>0</v>
      </c>
    </row>
    <row r="55" spans="1:11" s="4" customFormat="1" ht="46.5" customHeight="1">
      <c r="A55" s="7" t="s">
        <v>74</v>
      </c>
      <c r="B55" s="15">
        <v>11400000000000000</v>
      </c>
      <c r="C55" s="8">
        <f>C56+C58</f>
        <v>6871.3</v>
      </c>
      <c r="D55" s="8">
        <f>D56+D58</f>
        <v>-533.3</v>
      </c>
      <c r="E55" s="25">
        <f t="shared" si="4"/>
        <v>-0.07761267882351228</v>
      </c>
      <c r="F55" s="25">
        <f>D55/D6</f>
        <v>-0.014107047439675374</v>
      </c>
      <c r="G55" s="8">
        <f>G56+G58+G60</f>
        <v>6708.5</v>
      </c>
      <c r="H55" s="8">
        <f>H56+H58+H60</f>
        <v>623.3000000000001</v>
      </c>
      <c r="I55" s="25">
        <f t="shared" si="3"/>
        <v>0.09291197734217785</v>
      </c>
      <c r="J55" s="25">
        <f>H55/H6</f>
        <v>0.015059011125741418</v>
      </c>
      <c r="K55" s="30">
        <f t="shared" si="5"/>
        <v>-0.855607251724691</v>
      </c>
    </row>
    <row r="56" spans="1:11" s="4" customFormat="1" ht="97.5" customHeight="1">
      <c r="A56" s="9" t="s">
        <v>57</v>
      </c>
      <c r="B56" s="15">
        <v>11402000000000000</v>
      </c>
      <c r="C56" s="10">
        <f>C57</f>
        <v>5491</v>
      </c>
      <c r="D56" s="10">
        <f>D57</f>
        <v>-836.5</v>
      </c>
      <c r="E56" s="26">
        <f t="shared" si="4"/>
        <v>-0.15234019304316154</v>
      </c>
      <c r="F56" s="26">
        <f>D56/D6</f>
        <v>-0.02212740518148969</v>
      </c>
      <c r="G56" s="10">
        <f>G57</f>
        <v>1457.8</v>
      </c>
      <c r="H56" s="10">
        <f>H57</f>
        <v>263.1</v>
      </c>
      <c r="I56" s="26">
        <f t="shared" si="3"/>
        <v>0.1804774317464673</v>
      </c>
      <c r="J56" s="26">
        <f>H56/H6</f>
        <v>0.006356531088051608</v>
      </c>
      <c r="K56" s="31">
        <f t="shared" si="5"/>
        <v>-3.179399467882934</v>
      </c>
    </row>
    <row r="57" spans="1:11" s="4" customFormat="1" ht="109.5" customHeight="1">
      <c r="A57" s="11" t="s">
        <v>78</v>
      </c>
      <c r="B57" s="15">
        <v>11402053050000400</v>
      </c>
      <c r="C57" s="12">
        <v>5491</v>
      </c>
      <c r="D57" s="34">
        <v>-836.5</v>
      </c>
      <c r="E57" s="27">
        <f t="shared" si="4"/>
        <v>-0.15234019304316154</v>
      </c>
      <c r="F57" s="27">
        <f>D57/D6</f>
        <v>-0.02212740518148969</v>
      </c>
      <c r="G57" s="12">
        <v>1457.8</v>
      </c>
      <c r="H57" s="34">
        <v>263.1</v>
      </c>
      <c r="I57" s="27">
        <f t="shared" si="3"/>
        <v>0.1804774317464673</v>
      </c>
      <c r="J57" s="27">
        <f>H57/H6</f>
        <v>0.006356531088051608</v>
      </c>
      <c r="K57" s="32">
        <f t="shared" si="5"/>
        <v>-3.179399467882934</v>
      </c>
    </row>
    <row r="58" spans="1:11" s="4" customFormat="1" ht="49.5" customHeight="1">
      <c r="A58" s="9" t="s">
        <v>17</v>
      </c>
      <c r="B58" s="15">
        <v>11406000000000430</v>
      </c>
      <c r="C58" s="10">
        <f>C59+C60</f>
        <v>1380.3</v>
      </c>
      <c r="D58" s="10">
        <f>D59+D60</f>
        <v>303.2</v>
      </c>
      <c r="E58" s="26">
        <f t="shared" si="4"/>
        <v>0.21966239223357242</v>
      </c>
      <c r="F58" s="26">
        <f>D58/D6</f>
        <v>0.008020357741814314</v>
      </c>
      <c r="G58" s="10">
        <f>G59</f>
        <v>4949.8</v>
      </c>
      <c r="H58" s="10">
        <f>H59</f>
        <v>109.3</v>
      </c>
      <c r="I58" s="26">
        <f t="shared" si="3"/>
        <v>0.022081700270718006</v>
      </c>
      <c r="J58" s="26">
        <f>H58/H6</f>
        <v>0.002640702576678224</v>
      </c>
      <c r="K58" s="31">
        <f t="shared" si="5"/>
        <v>2.7740164684354984</v>
      </c>
    </row>
    <row r="59" spans="1:11" s="4" customFormat="1" ht="43.5" customHeight="1">
      <c r="A59" s="16" t="s">
        <v>91</v>
      </c>
      <c r="B59" s="15">
        <v>11406013100000400</v>
      </c>
      <c r="C59" s="12">
        <v>1380.3</v>
      </c>
      <c r="D59" s="12">
        <v>56</v>
      </c>
      <c r="E59" s="27">
        <f t="shared" si="4"/>
        <v>0.04057089038614794</v>
      </c>
      <c r="F59" s="27">
        <f>D59/D6</f>
        <v>0.0014813325644511925</v>
      </c>
      <c r="G59" s="12">
        <v>4949.8</v>
      </c>
      <c r="H59" s="12">
        <v>109.3</v>
      </c>
      <c r="I59" s="27">
        <f t="shared" si="3"/>
        <v>0.022081700270718006</v>
      </c>
      <c r="J59" s="27">
        <f>H59/H6</f>
        <v>0.002640702576678224</v>
      </c>
      <c r="K59" s="32">
        <f t="shared" si="5"/>
        <v>0.5123513266239708</v>
      </c>
    </row>
    <row r="60" spans="1:11" s="4" customFormat="1" ht="43.5" customHeight="1">
      <c r="A60" s="16" t="s">
        <v>132</v>
      </c>
      <c r="B60" s="15">
        <v>11406025100000400</v>
      </c>
      <c r="C60" s="12"/>
      <c r="D60" s="12">
        <v>247.2</v>
      </c>
      <c r="E60" s="27"/>
      <c r="F60" s="27"/>
      <c r="G60" s="12">
        <v>300.9</v>
      </c>
      <c r="H60" s="12">
        <v>250.9</v>
      </c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880.5</v>
      </c>
      <c r="D61" s="8">
        <f>D62+D65+D66+D68+D72+D73+D74+D75+D76+D77+D78</f>
        <v>578.1</v>
      </c>
      <c r="E61" s="25">
        <f t="shared" si="4"/>
        <v>0.6565587734241908</v>
      </c>
      <c r="F61" s="25">
        <f>D61/D6</f>
        <v>0.01529211349123633</v>
      </c>
      <c r="G61" s="8">
        <f>G62+G65+G66+G68+G72+G73+G74+G75+G76+G77+G78</f>
        <v>718.1</v>
      </c>
      <c r="H61" s="8">
        <f>H62+H65+H66+H68+H72+H73+H74+H75+H76+H77+H78</f>
        <v>789.5</v>
      </c>
      <c r="I61" s="25">
        <f t="shared" si="3"/>
        <v>1.0994290488789862</v>
      </c>
      <c r="J61" s="25">
        <f>J62+J65+J66+J68+J72+J73+J74+J75+J76+J77+J78</f>
        <v>0.01907442529082761</v>
      </c>
      <c r="K61" s="30">
        <f t="shared" si="5"/>
        <v>0.7322355921469285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32</v>
      </c>
      <c r="D62" s="10">
        <f>D63+D64</f>
        <v>16.4</v>
      </c>
      <c r="E62" s="26">
        <f t="shared" si="4"/>
        <v>0.5125</v>
      </c>
      <c r="F62" s="26">
        <f>D62/D6</f>
        <v>0.0004338188224464207</v>
      </c>
      <c r="G62" s="10">
        <f>G63+G64</f>
        <v>35</v>
      </c>
      <c r="H62" s="10">
        <f>H63+H64</f>
        <v>24.099999999999998</v>
      </c>
      <c r="I62" s="26">
        <f t="shared" si="3"/>
        <v>0.6885714285714285</v>
      </c>
      <c r="J62" s="26">
        <f>H62/H6</f>
        <v>0.0005822592140708617</v>
      </c>
      <c r="K62" s="31">
        <f t="shared" si="5"/>
        <v>0.6804979253112033</v>
      </c>
    </row>
    <row r="63" spans="1:11" s="4" customFormat="1" ht="85.5" customHeight="1">
      <c r="A63" s="11" t="s">
        <v>20</v>
      </c>
      <c r="B63" s="15">
        <v>11603010010000140</v>
      </c>
      <c r="C63" s="12">
        <v>28</v>
      </c>
      <c r="D63" s="12">
        <v>14.4</v>
      </c>
      <c r="E63" s="27">
        <f t="shared" si="4"/>
        <v>0.5142857142857143</v>
      </c>
      <c r="F63" s="27">
        <f>D63/D6</f>
        <v>0.00038091408800173523</v>
      </c>
      <c r="G63" s="12">
        <v>30</v>
      </c>
      <c r="H63" s="12">
        <v>23.4</v>
      </c>
      <c r="I63" s="27">
        <f t="shared" si="3"/>
        <v>0.7799999999999999</v>
      </c>
      <c r="J63" s="27">
        <f>H63/H6</f>
        <v>0.0005653471207161064</v>
      </c>
      <c r="K63" s="32">
        <f t="shared" si="5"/>
        <v>0.6153846153846154</v>
      </c>
    </row>
    <row r="64" spans="1:11" s="4" customFormat="1" ht="61.5" customHeight="1">
      <c r="A64" s="11" t="s">
        <v>60</v>
      </c>
      <c r="B64" s="15">
        <v>11603030010000140</v>
      </c>
      <c r="C64" s="12">
        <v>4</v>
      </c>
      <c r="D64" s="12">
        <v>2</v>
      </c>
      <c r="E64" s="27">
        <f t="shared" si="4"/>
        <v>0.5</v>
      </c>
      <c r="F64" s="27">
        <f>D64/D6</f>
        <v>5.290473444468545E-05</v>
      </c>
      <c r="G64" s="12">
        <v>5</v>
      </c>
      <c r="H64" s="12">
        <v>0.7</v>
      </c>
      <c r="I64" s="27">
        <f t="shared" si="3"/>
        <v>0.13999999999999999</v>
      </c>
      <c r="J64" s="27">
        <f>H64/H6</f>
        <v>1.691209335475532E-05</v>
      </c>
      <c r="K64" s="32">
        <f t="shared" si="5"/>
        <v>2.857142857142857</v>
      </c>
    </row>
    <row r="65" spans="1:11" s="4" customFormat="1" ht="73.5" customHeight="1">
      <c r="A65" s="9" t="s">
        <v>5</v>
      </c>
      <c r="B65" s="15">
        <v>11606000010000140</v>
      </c>
      <c r="C65" s="10"/>
      <c r="D65" s="10"/>
      <c r="E65" s="26" t="e">
        <f t="shared" si="4"/>
        <v>#DIV/0!</v>
      </c>
      <c r="F65" s="26">
        <f>D65/D6</f>
        <v>0</v>
      </c>
      <c r="G65" s="10">
        <v>7</v>
      </c>
      <c r="H65" s="10">
        <v>0</v>
      </c>
      <c r="I65" s="26">
        <f t="shared" si="3"/>
        <v>0</v>
      </c>
      <c r="J65" s="26">
        <f>H65/H6</f>
        <v>0</v>
      </c>
      <c r="K65" s="31" t="e">
        <f t="shared" si="5"/>
        <v>#DIV/0!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50</v>
      </c>
      <c r="D66" s="10">
        <f>D67</f>
        <v>100.4</v>
      </c>
      <c r="E66" s="26">
        <f t="shared" si="4"/>
        <v>2.008</v>
      </c>
      <c r="F66" s="26">
        <f>D66/D6</f>
        <v>0.00265581766912321</v>
      </c>
      <c r="G66" s="10">
        <v>0</v>
      </c>
      <c r="H66" s="10">
        <f>H67</f>
        <v>33.6</v>
      </c>
      <c r="I66" s="26" t="e">
        <f aca="true" t="shared" si="6" ref="I66:I83">H66/G66</f>
        <v>#DIV/0!</v>
      </c>
      <c r="J66" s="26">
        <f>H66/H6</f>
        <v>0.0008117804810282554</v>
      </c>
      <c r="K66" s="31">
        <f t="shared" si="5"/>
        <v>2.988095238095238</v>
      </c>
    </row>
    <row r="67" spans="1:11" s="4" customFormat="1" ht="61.5" customHeight="1">
      <c r="A67" s="11" t="s">
        <v>51</v>
      </c>
      <c r="B67" s="15">
        <v>11608010010000140</v>
      </c>
      <c r="C67" s="12">
        <v>50</v>
      </c>
      <c r="D67" s="12">
        <v>100.4</v>
      </c>
      <c r="E67" s="27">
        <f t="shared" si="4"/>
        <v>2.008</v>
      </c>
      <c r="F67" s="27">
        <f>D67/D6</f>
        <v>0.00265581766912321</v>
      </c>
      <c r="G67" s="12">
        <v>0</v>
      </c>
      <c r="H67" s="12">
        <v>33.6</v>
      </c>
      <c r="I67" s="27" t="e">
        <f t="shared" si="6"/>
        <v>#DIV/0!</v>
      </c>
      <c r="J67" s="27">
        <f>H67/H6</f>
        <v>0.0008117804810282554</v>
      </c>
      <c r="K67" s="32">
        <f t="shared" si="5"/>
        <v>2.988095238095238</v>
      </c>
    </row>
    <row r="68" spans="1:11" s="4" customFormat="1" ht="133.5" customHeight="1">
      <c r="A68" s="9" t="s">
        <v>80</v>
      </c>
      <c r="B68" s="15">
        <v>11625000000000140</v>
      </c>
      <c r="C68" s="10">
        <f>C69+C70+C71</f>
        <v>139.5</v>
      </c>
      <c r="D68" s="10">
        <f>D69+D70+D71</f>
        <v>20</v>
      </c>
      <c r="E68" s="26">
        <f t="shared" si="4"/>
        <v>0.14336917562724014</v>
      </c>
      <c r="F68" s="26">
        <f>D68/D6</f>
        <v>0.0005290473444468545</v>
      </c>
      <c r="G68" s="10">
        <f>G69+G70+G71</f>
        <v>20</v>
      </c>
      <c r="H68" s="10">
        <f>H69+H70+H71</f>
        <v>5</v>
      </c>
      <c r="I68" s="26">
        <f t="shared" si="6"/>
        <v>0.25</v>
      </c>
      <c r="J68" s="26">
        <f>H68/H6</f>
        <v>0.00012080066681968086</v>
      </c>
      <c r="K68" s="31">
        <f t="shared" si="5"/>
        <v>4</v>
      </c>
    </row>
    <row r="69" spans="1:11" s="4" customFormat="1" ht="49.5" customHeight="1">
      <c r="A69" s="11" t="s">
        <v>76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139.5</v>
      </c>
      <c r="D70" s="12">
        <v>20</v>
      </c>
      <c r="E70" s="27">
        <f t="shared" si="4"/>
        <v>0.14336917562724014</v>
      </c>
      <c r="F70" s="27">
        <f>D70/D6</f>
        <v>0.0005290473444468545</v>
      </c>
      <c r="G70" s="12">
        <v>20</v>
      </c>
      <c r="H70" s="12">
        <v>5</v>
      </c>
      <c r="I70" s="27">
        <f t="shared" si="6"/>
        <v>0.25</v>
      </c>
      <c r="J70" s="27">
        <f>H70/H6</f>
        <v>0.00012080066681968086</v>
      </c>
      <c r="K70" s="32">
        <f t="shared" si="5"/>
        <v>4</v>
      </c>
    </row>
    <row r="71" spans="1:11" s="4" customFormat="1" ht="24.75" customHeight="1">
      <c r="A71" s="11" t="s">
        <v>67</v>
      </c>
      <c r="B71" s="15">
        <v>11625060010000140</v>
      </c>
      <c r="C71" s="12"/>
      <c r="D71" s="12">
        <v>0</v>
      </c>
      <c r="E71" s="27" t="e">
        <f t="shared" si="4"/>
        <v>#DIV/0!</v>
      </c>
      <c r="F71" s="27">
        <f>D71/D6</f>
        <v>0</v>
      </c>
      <c r="G71" s="12"/>
      <c r="H71" s="12">
        <v>0</v>
      </c>
      <c r="I71" s="27" t="e">
        <f t="shared" si="6"/>
        <v>#DIV/0!</v>
      </c>
      <c r="J71" s="27">
        <f>H71/H6</f>
        <v>0</v>
      </c>
      <c r="K71" s="32" t="e">
        <f t="shared" si="5"/>
        <v>#DIV/0!</v>
      </c>
    </row>
    <row r="72" spans="1:11" s="4" customFormat="1" ht="48" customHeight="1">
      <c r="A72" s="9" t="s">
        <v>82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/>
      <c r="H72" s="10"/>
      <c r="I72" s="26" t="e">
        <f t="shared" si="6"/>
        <v>#DIV/0!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75</v>
      </c>
      <c r="B73" s="15">
        <v>11628000010000140</v>
      </c>
      <c r="C73" s="10">
        <v>44.8</v>
      </c>
      <c r="D73" s="10">
        <v>64.5</v>
      </c>
      <c r="E73" s="26">
        <f t="shared" si="7"/>
        <v>1.439732142857143</v>
      </c>
      <c r="F73" s="26">
        <f>D73/D6</f>
        <v>0.0017061776858411058</v>
      </c>
      <c r="G73" s="10">
        <v>133.5</v>
      </c>
      <c r="H73" s="10">
        <v>128.5</v>
      </c>
      <c r="I73" s="26">
        <f t="shared" si="6"/>
        <v>0.9625468164794008</v>
      </c>
      <c r="J73" s="26">
        <f>H73/H6</f>
        <v>0.0031045771372657984</v>
      </c>
      <c r="K73" s="31">
        <f t="shared" si="8"/>
        <v>0.5019455252918288</v>
      </c>
    </row>
    <row r="74" spans="1:11" s="4" customFormat="1" ht="85.5" customHeight="1">
      <c r="A74" s="11" t="s">
        <v>0</v>
      </c>
      <c r="B74" s="15">
        <v>11633050050000140</v>
      </c>
      <c r="C74" s="12">
        <v>10.2</v>
      </c>
      <c r="D74" s="12">
        <v>0</v>
      </c>
      <c r="E74" s="27">
        <f t="shared" si="7"/>
        <v>0</v>
      </c>
      <c r="F74" s="27">
        <f>D74/D6</f>
        <v>0</v>
      </c>
      <c r="G74" s="12">
        <v>9.5</v>
      </c>
      <c r="H74" s="12">
        <v>23</v>
      </c>
      <c r="I74" s="27">
        <f t="shared" si="6"/>
        <v>2.4210526315789473</v>
      </c>
      <c r="J74" s="27">
        <f>H74/H6</f>
        <v>0.000555683067370532</v>
      </c>
      <c r="K74" s="32">
        <f t="shared" si="8"/>
        <v>0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0</v>
      </c>
      <c r="E75" s="27" t="e">
        <f t="shared" si="7"/>
        <v>#DIV/0!</v>
      </c>
      <c r="F75" s="27">
        <f>D75/D6</f>
        <v>0</v>
      </c>
      <c r="G75" s="12">
        <v>0</v>
      </c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85.5" customHeight="1">
      <c r="A76" s="9" t="s">
        <v>53</v>
      </c>
      <c r="B76" s="15">
        <v>11643000010000140</v>
      </c>
      <c r="C76" s="10">
        <v>29.6</v>
      </c>
      <c r="D76" s="10">
        <v>16</v>
      </c>
      <c r="E76" s="26">
        <f t="shared" si="7"/>
        <v>0.5405405405405405</v>
      </c>
      <c r="F76" s="26">
        <f>D76/D6</f>
        <v>0.0004232378755574836</v>
      </c>
      <c r="G76" s="10">
        <v>1</v>
      </c>
      <c r="H76" s="10">
        <v>21.1</v>
      </c>
      <c r="I76" s="26">
        <f t="shared" si="6"/>
        <v>21.1</v>
      </c>
      <c r="J76" s="26">
        <f>H76/H6</f>
        <v>0.0005097788139790533</v>
      </c>
      <c r="K76" s="31">
        <f t="shared" si="8"/>
        <v>0.7582938388625592</v>
      </c>
    </row>
    <row r="77" spans="1:11" s="4" customFormat="1" ht="73.5" customHeight="1">
      <c r="A77" s="11" t="s">
        <v>66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68</v>
      </c>
      <c r="B78" s="15">
        <v>11690000000000140</v>
      </c>
      <c r="C78" s="10">
        <f>C79</f>
        <v>574.4</v>
      </c>
      <c r="D78" s="10">
        <f>D79</f>
        <v>360.8</v>
      </c>
      <c r="E78" s="26">
        <f t="shared" si="7"/>
        <v>0.6281337047353761</v>
      </c>
      <c r="F78" s="26">
        <f>D78/D6</f>
        <v>0.009544014093821256</v>
      </c>
      <c r="G78" s="10">
        <f>G79</f>
        <v>512.1</v>
      </c>
      <c r="H78" s="10">
        <f>H79</f>
        <v>554.2</v>
      </c>
      <c r="I78" s="26">
        <f t="shared" si="6"/>
        <v>1.0822105057605937</v>
      </c>
      <c r="J78" s="26">
        <f>H78/H6</f>
        <v>0.013389545910293428</v>
      </c>
      <c r="K78" s="31">
        <f t="shared" si="8"/>
        <v>0.6510285095633345</v>
      </c>
    </row>
    <row r="79" spans="1:11" s="4" customFormat="1" ht="49.5" customHeight="1">
      <c r="A79" s="11" t="s">
        <v>7</v>
      </c>
      <c r="B79" s="15">
        <v>11690050050000140</v>
      </c>
      <c r="C79" s="12">
        <v>574.4</v>
      </c>
      <c r="D79" s="12">
        <v>360.8</v>
      </c>
      <c r="E79" s="27">
        <f t="shared" si="7"/>
        <v>0.6281337047353761</v>
      </c>
      <c r="F79" s="27">
        <f>D79/D6</f>
        <v>0.009544014093821256</v>
      </c>
      <c r="G79" s="12">
        <v>512.1</v>
      </c>
      <c r="H79" s="12">
        <v>554.2</v>
      </c>
      <c r="I79" s="27">
        <f t="shared" si="6"/>
        <v>1.0822105057605937</v>
      </c>
      <c r="J79" s="27">
        <f>H79/H6</f>
        <v>0.013389545910293428</v>
      </c>
      <c r="K79" s="32">
        <f t="shared" si="8"/>
        <v>0.6510285095633345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47.9</v>
      </c>
      <c r="E80" s="25" t="e">
        <f t="shared" si="7"/>
        <v>#DIV/0!</v>
      </c>
      <c r="F80" s="25">
        <f>D80/D6</f>
        <v>0.0012670683899502165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62</v>
      </c>
      <c r="B81" s="15">
        <v>11701000000000100</v>
      </c>
      <c r="C81" s="10">
        <f>C82+C83</f>
        <v>0</v>
      </c>
      <c r="D81" s="17">
        <f>D82+D83</f>
        <v>47.9</v>
      </c>
      <c r="E81" s="26" t="e">
        <f t="shared" si="7"/>
        <v>#DIV/0!</v>
      </c>
      <c r="F81" s="26">
        <f>D81/D6</f>
        <v>0.0012670683899502165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69</v>
      </c>
      <c r="B83" s="21">
        <v>11701050100000100</v>
      </c>
      <c r="C83" s="22"/>
      <c r="D83" s="22">
        <v>47.9</v>
      </c>
      <c r="E83" s="28" t="e">
        <f t="shared" si="7"/>
        <v>#DIV/0!</v>
      </c>
      <c r="F83" s="28">
        <f>D83/D6</f>
        <v>0.0012670683899502165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93</v>
      </c>
      <c r="C84" s="19">
        <f>C85+C142+C144+C147+C150</f>
        <v>305986.8</v>
      </c>
      <c r="D84" s="19">
        <f>D85+D142+D144+D147+D150</f>
        <v>219174.1</v>
      </c>
      <c r="E84" s="36">
        <f>D84/C84</f>
        <v>0.7162861273754293</v>
      </c>
      <c r="F84" s="36">
        <f>D84/D84</f>
        <v>1</v>
      </c>
      <c r="G84" s="19">
        <f>G85+G142+G144+G147+G150</f>
        <v>271964.39999999997</v>
      </c>
      <c r="H84" s="19">
        <f>H85+H142+H144+H147+H150</f>
        <v>194345.19999999998</v>
      </c>
      <c r="I84" s="36">
        <f>H84/G84</f>
        <v>0.7145979400245033</v>
      </c>
      <c r="J84" s="36">
        <f>H84/H84</f>
        <v>1</v>
      </c>
      <c r="K84" s="65">
        <f>D84/H84</f>
        <v>1.1277566927302554</v>
      </c>
    </row>
    <row r="85" spans="1:11" s="4" customFormat="1" ht="76.5" customHeight="1" thickBot="1">
      <c r="A85" s="88" t="s">
        <v>63</v>
      </c>
      <c r="B85" s="37" t="s">
        <v>94</v>
      </c>
      <c r="C85" s="8">
        <f>C86+C89+C111+C131</f>
        <v>305687.7</v>
      </c>
      <c r="D85" s="8">
        <f>D86+D89+D111+D131</f>
        <v>218874.00000000003</v>
      </c>
      <c r="E85" s="36">
        <f aca="true" t="shared" si="9" ref="E85:E152">D85/C85</f>
        <v>0.716005256344956</v>
      </c>
      <c r="F85" s="38">
        <f>D85/D84</f>
        <v>0.998630768872782</v>
      </c>
      <c r="G85" s="8">
        <f>G86+G89+G111+G131</f>
        <v>271817.2</v>
      </c>
      <c r="H85" s="8">
        <f>H86+H89+H111+H131</f>
        <v>194229.19999999998</v>
      </c>
      <c r="I85" s="36">
        <f aca="true" t="shared" si="10" ref="I85:I152">H85/G85</f>
        <v>0.7145581662970554</v>
      </c>
      <c r="J85" s="38">
        <f>H85/H84</f>
        <v>0.9994031239258804</v>
      </c>
      <c r="K85" s="65">
        <f aca="true" t="shared" si="11" ref="K85:K153">D85/H85</f>
        <v>1.1268851439433414</v>
      </c>
    </row>
    <row r="86" spans="1:11" s="4" customFormat="1" ht="24.75" customHeight="1" thickBot="1">
      <c r="A86" s="90" t="s">
        <v>95</v>
      </c>
      <c r="B86" s="87" t="s">
        <v>145</v>
      </c>
      <c r="C86" s="40">
        <f>C87+C88</f>
        <v>69646.2</v>
      </c>
      <c r="D86" s="40">
        <f>D87+D88</f>
        <v>51204</v>
      </c>
      <c r="E86" s="41">
        <f t="shared" si="9"/>
        <v>0.73520163339852</v>
      </c>
      <c r="F86" s="42">
        <f>D86/D84</f>
        <v>0.23362249462869927</v>
      </c>
      <c r="G86" s="40">
        <f>G87+G88</f>
        <v>71097.7</v>
      </c>
      <c r="H86" s="40">
        <f>H87+H88</f>
        <v>53323</v>
      </c>
      <c r="I86" s="41">
        <f t="shared" si="10"/>
        <v>0.7499961320830351</v>
      </c>
      <c r="J86" s="42">
        <f>H86/H84</f>
        <v>0.2743726112093327</v>
      </c>
      <c r="K86" s="65">
        <f t="shared" si="11"/>
        <v>0.9602610505785496</v>
      </c>
    </row>
    <row r="87" spans="1:11" s="4" customFormat="1" ht="24.75" customHeight="1" thickBot="1">
      <c r="A87" s="89" t="s">
        <v>16</v>
      </c>
      <c r="B87" s="46" t="s">
        <v>146</v>
      </c>
      <c r="C87" s="12">
        <v>64428</v>
      </c>
      <c r="D87" s="12">
        <v>47405</v>
      </c>
      <c r="E87" s="36">
        <f t="shared" si="9"/>
        <v>0.735782579002918</v>
      </c>
      <c r="F87" s="43">
        <f>D87/D84</f>
        <v>0.21628924220516932</v>
      </c>
      <c r="G87" s="12">
        <v>59588.5</v>
      </c>
      <c r="H87" s="12">
        <v>44692</v>
      </c>
      <c r="I87" s="36">
        <f t="shared" si="10"/>
        <v>0.7500104886009884</v>
      </c>
      <c r="J87" s="43">
        <f>H87/H84</f>
        <v>0.2299619440047915</v>
      </c>
      <c r="K87" s="65">
        <f t="shared" si="11"/>
        <v>1.0607043766222142</v>
      </c>
    </row>
    <row r="88" spans="1:11" s="4" customFormat="1" ht="24.75" customHeight="1" thickBot="1">
      <c r="A88" s="86" t="s">
        <v>14</v>
      </c>
      <c r="B88" s="48" t="s">
        <v>147</v>
      </c>
      <c r="C88" s="12">
        <v>5218.2</v>
      </c>
      <c r="D88" s="12">
        <v>3799</v>
      </c>
      <c r="E88" s="82">
        <f t="shared" si="9"/>
        <v>0.7280288221992258</v>
      </c>
      <c r="F88" s="83">
        <f>D88/D84</f>
        <v>0.01733325242352997</v>
      </c>
      <c r="G88" s="12">
        <v>11509.2</v>
      </c>
      <c r="H88" s="12">
        <v>8631</v>
      </c>
      <c r="I88" s="82">
        <f t="shared" si="10"/>
        <v>0.7499218016890835</v>
      </c>
      <c r="J88" s="83">
        <f>H88/H84</f>
        <v>0.044410667204541204</v>
      </c>
      <c r="K88" s="84">
        <f t="shared" si="11"/>
        <v>0.44015757154443286</v>
      </c>
    </row>
    <row r="89" spans="1:11" s="4" customFormat="1" ht="43.5" customHeight="1">
      <c r="A89" s="104" t="s">
        <v>50</v>
      </c>
      <c r="B89" s="105" t="s">
        <v>148</v>
      </c>
      <c r="C89" s="106">
        <f>C90+C91+C92+C93+C94+C95+C96+C97+C98+C99+C100+C101+C102+C103+C104+C105+C106+C107+C108+C109+C110</f>
        <v>55032.50000000001</v>
      </c>
      <c r="D89" s="106">
        <f>D90+D91+D92+D93+D94+D95+D96+D97+D98+D99+D100+D101+D102+D103+D104+D105+D106+D107+D108+D109+D110</f>
        <v>39671.9</v>
      </c>
      <c r="E89" s="107">
        <f t="shared" si="9"/>
        <v>0.7208812974151637</v>
      </c>
      <c r="F89" s="108">
        <f>D89/D84</f>
        <v>0.18100633240880196</v>
      </c>
      <c r="G89" s="106">
        <f>G90+G91+G92+G93+G94+G95+G96+G97+G98+G99+G100+G101+G102+G103+G104+G105+G106+G107+G108+G109+G110</f>
        <v>48560.2</v>
      </c>
      <c r="H89" s="106">
        <f>H90+H91+H92+H93+H94+H95+H96+H97+H98+H99+H100+H101+H102+H103+H104+H105+H106+H107+H108+H109+H110</f>
        <v>27188</v>
      </c>
      <c r="I89" s="107">
        <f t="shared" si="10"/>
        <v>0.5598823728073608</v>
      </c>
      <c r="J89" s="108">
        <f>H89/H84</f>
        <v>0.13989540261349395</v>
      </c>
      <c r="K89" s="109">
        <f t="shared" si="11"/>
        <v>1.4591694865381786</v>
      </c>
    </row>
    <row r="90" spans="1:11" s="4" customFormat="1" ht="64.5" customHeight="1">
      <c r="A90" s="111" t="s">
        <v>195</v>
      </c>
      <c r="B90" s="52" t="s">
        <v>149</v>
      </c>
      <c r="C90" s="132">
        <v>1592.1</v>
      </c>
      <c r="D90" s="110">
        <v>80.1</v>
      </c>
      <c r="E90" s="101">
        <f t="shared" si="9"/>
        <v>0.05031091011871114</v>
      </c>
      <c r="F90" s="102">
        <f>D90/D84</f>
        <v>0.0003654628900038827</v>
      </c>
      <c r="G90" s="110">
        <v>0</v>
      </c>
      <c r="H90" s="110">
        <v>0</v>
      </c>
      <c r="I90" s="101" t="e">
        <f t="shared" si="10"/>
        <v>#DIV/0!</v>
      </c>
      <c r="J90" s="102">
        <f>H90/H84</f>
        <v>0</v>
      </c>
      <c r="K90" s="103" t="e">
        <f>D90/H90</f>
        <v>#DIV/0!</v>
      </c>
    </row>
    <row r="91" spans="1:11" s="4" customFormat="1" ht="82.5" customHeight="1">
      <c r="A91" s="68" t="s">
        <v>196</v>
      </c>
      <c r="B91" s="52" t="s">
        <v>144</v>
      </c>
      <c r="C91" s="131">
        <v>2679.7</v>
      </c>
      <c r="D91" s="124">
        <v>2679.7</v>
      </c>
      <c r="E91" s="101">
        <f t="shared" si="9"/>
        <v>1</v>
      </c>
      <c r="F91" s="125">
        <f>D91/D84</f>
        <v>0.01222635338755811</v>
      </c>
      <c r="G91" s="124">
        <v>0</v>
      </c>
      <c r="H91" s="124">
        <v>0</v>
      </c>
      <c r="I91" s="101" t="e">
        <f t="shared" si="10"/>
        <v>#DIV/0!</v>
      </c>
      <c r="J91" s="125">
        <f>H91/H84</f>
        <v>0</v>
      </c>
      <c r="K91" s="103" t="e">
        <f>D91/H91</f>
        <v>#DIV/0!</v>
      </c>
    </row>
    <row r="92" spans="1:11" s="4" customFormat="1" ht="45.75" customHeight="1" thickBot="1">
      <c r="A92" s="45" t="s">
        <v>197</v>
      </c>
      <c r="B92" s="47" t="s">
        <v>150</v>
      </c>
      <c r="C92" s="130">
        <v>210.5</v>
      </c>
      <c r="D92" s="74">
        <v>210.5</v>
      </c>
      <c r="E92" s="36">
        <f t="shared" si="9"/>
        <v>1</v>
      </c>
      <c r="F92" s="85">
        <f>D92/D84</f>
        <v>0.0009604236996980939</v>
      </c>
      <c r="G92" s="74">
        <v>270.7</v>
      </c>
      <c r="H92" s="12">
        <v>0</v>
      </c>
      <c r="I92" s="36">
        <f t="shared" si="10"/>
        <v>0</v>
      </c>
      <c r="J92" s="85">
        <f>H92/H84</f>
        <v>0</v>
      </c>
      <c r="K92" s="65" t="e">
        <f t="shared" si="11"/>
        <v>#DIV/0!</v>
      </c>
    </row>
    <row r="93" spans="1:11" s="4" customFormat="1" ht="54" customHeight="1" thickBot="1">
      <c r="A93" s="45" t="s">
        <v>203</v>
      </c>
      <c r="B93" s="47" t="s">
        <v>202</v>
      </c>
      <c r="C93" s="74">
        <v>1328.8</v>
      </c>
      <c r="D93" s="74">
        <v>1328.8</v>
      </c>
      <c r="E93" s="36">
        <f t="shared" si="9"/>
        <v>1</v>
      </c>
      <c r="F93" s="85">
        <f>D93/D84</f>
        <v>0.006062760152773525</v>
      </c>
      <c r="G93" s="74">
        <v>0</v>
      </c>
      <c r="H93" s="12">
        <v>0</v>
      </c>
      <c r="I93" s="36" t="e">
        <f t="shared" si="10"/>
        <v>#DIV/0!</v>
      </c>
      <c r="J93" s="85">
        <f>H93/H84</f>
        <v>0</v>
      </c>
      <c r="K93" s="65" t="e">
        <f t="shared" si="11"/>
        <v>#DIV/0!</v>
      </c>
    </row>
    <row r="94" spans="1:11" s="4" customFormat="1" ht="59.25" customHeight="1" thickBot="1">
      <c r="A94" s="45" t="s">
        <v>136</v>
      </c>
      <c r="B94" s="47" t="s">
        <v>151</v>
      </c>
      <c r="C94" s="74">
        <v>0</v>
      </c>
      <c r="D94" s="12">
        <v>0</v>
      </c>
      <c r="E94" s="36" t="e">
        <f t="shared" si="9"/>
        <v>#DIV/0!</v>
      </c>
      <c r="F94" s="43">
        <f>D94/D84</f>
        <v>0</v>
      </c>
      <c r="G94" s="12">
        <v>1595.7</v>
      </c>
      <c r="H94" s="12">
        <v>0</v>
      </c>
      <c r="I94" s="36">
        <f t="shared" si="10"/>
        <v>0</v>
      </c>
      <c r="J94" s="43">
        <f>H94/H84</f>
        <v>0</v>
      </c>
      <c r="K94" s="65" t="e">
        <f t="shared" si="11"/>
        <v>#DIV/0!</v>
      </c>
    </row>
    <row r="95" spans="1:11" s="4" customFormat="1" ht="83.25" customHeight="1" thickBot="1">
      <c r="A95" s="45" t="s">
        <v>114</v>
      </c>
      <c r="B95" s="47" t="s">
        <v>152</v>
      </c>
      <c r="C95" s="12">
        <v>0</v>
      </c>
      <c r="D95" s="12">
        <v>0</v>
      </c>
      <c r="E95" s="36" t="e">
        <f t="shared" si="9"/>
        <v>#DIV/0!</v>
      </c>
      <c r="F95" s="43">
        <f>D95/D84</f>
        <v>0</v>
      </c>
      <c r="G95" s="12">
        <v>1000</v>
      </c>
      <c r="H95" s="12">
        <v>1000</v>
      </c>
      <c r="I95" s="36">
        <f t="shared" si="10"/>
        <v>1</v>
      </c>
      <c r="J95" s="43">
        <f>H95/H84</f>
        <v>0.005145483397583269</v>
      </c>
      <c r="K95" s="65">
        <f t="shared" si="11"/>
        <v>0</v>
      </c>
    </row>
    <row r="96" spans="1:11" s="4" customFormat="1" ht="34.5" customHeight="1" thickBot="1">
      <c r="A96" s="45" t="s">
        <v>127</v>
      </c>
      <c r="B96" s="47" t="s">
        <v>153</v>
      </c>
      <c r="C96" s="91">
        <v>4962.6</v>
      </c>
      <c r="D96" s="12">
        <v>4962.6</v>
      </c>
      <c r="E96" s="36">
        <f t="shared" si="9"/>
        <v>1</v>
      </c>
      <c r="F96" s="43">
        <f>D96/D84</f>
        <v>0.022642273881813592</v>
      </c>
      <c r="G96" s="12">
        <v>103.9</v>
      </c>
      <c r="H96" s="12">
        <v>103.9</v>
      </c>
      <c r="I96" s="36">
        <f t="shared" si="10"/>
        <v>1</v>
      </c>
      <c r="J96" s="43">
        <f>H96/H84</f>
        <v>0.0005346157250089018</v>
      </c>
      <c r="K96" s="65">
        <f t="shared" si="11"/>
        <v>47.76323387872955</v>
      </c>
    </row>
    <row r="97" spans="1:11" s="4" customFormat="1" ht="107.25" customHeight="1" thickBot="1">
      <c r="A97" s="45" t="s">
        <v>115</v>
      </c>
      <c r="B97" s="47" t="s">
        <v>154</v>
      </c>
      <c r="C97" s="12">
        <v>0</v>
      </c>
      <c r="D97" s="12">
        <v>0</v>
      </c>
      <c r="E97" s="36" t="e">
        <f t="shared" si="9"/>
        <v>#DIV/0!</v>
      </c>
      <c r="F97" s="43">
        <f>D97/D84</f>
        <v>0</v>
      </c>
      <c r="G97" s="12">
        <v>0</v>
      </c>
      <c r="H97" s="12">
        <v>0</v>
      </c>
      <c r="I97" s="36" t="e">
        <f t="shared" si="10"/>
        <v>#DIV/0!</v>
      </c>
      <c r="J97" s="43">
        <f>H97/H84</f>
        <v>0</v>
      </c>
      <c r="K97" s="65" t="e">
        <f t="shared" si="11"/>
        <v>#DIV/0!</v>
      </c>
    </row>
    <row r="98" spans="1:11" s="4" customFormat="1" ht="83.25" customHeight="1">
      <c r="A98" s="67" t="s">
        <v>116</v>
      </c>
      <c r="B98" s="66" t="s">
        <v>155</v>
      </c>
      <c r="C98" s="129">
        <v>4021.7</v>
      </c>
      <c r="D98" s="50">
        <v>0</v>
      </c>
      <c r="E98" s="36">
        <f t="shared" si="9"/>
        <v>0</v>
      </c>
      <c r="F98" s="43">
        <f>D98/D84</f>
        <v>0</v>
      </c>
      <c r="G98" s="50">
        <v>3018.6</v>
      </c>
      <c r="H98" s="50">
        <v>1605.2</v>
      </c>
      <c r="I98" s="36">
        <f t="shared" si="10"/>
        <v>0.5317696945603922</v>
      </c>
      <c r="J98" s="43">
        <f>H98/H84</f>
        <v>0.008259529949800665</v>
      </c>
      <c r="K98" s="65">
        <f t="shared" si="11"/>
        <v>0</v>
      </c>
    </row>
    <row r="99" spans="1:11" s="4" customFormat="1" ht="83.25" customHeight="1">
      <c r="A99" s="55" t="s">
        <v>117</v>
      </c>
      <c r="B99" s="66" t="s">
        <v>156</v>
      </c>
      <c r="C99" s="50">
        <v>0</v>
      </c>
      <c r="D99" s="50">
        <v>0</v>
      </c>
      <c r="E99" s="36" t="e">
        <f t="shared" si="9"/>
        <v>#DIV/0!</v>
      </c>
      <c r="F99" s="43">
        <f>D99/D84</f>
        <v>0</v>
      </c>
      <c r="G99" s="50">
        <v>16246</v>
      </c>
      <c r="H99" s="50">
        <v>10614.3</v>
      </c>
      <c r="I99" s="36">
        <f t="shared" si="10"/>
        <v>0.6533485165579219</v>
      </c>
      <c r="J99" s="43">
        <f>H99/H84</f>
        <v>0.054615704426968094</v>
      </c>
      <c r="K99" s="65">
        <f t="shared" si="11"/>
        <v>0</v>
      </c>
    </row>
    <row r="100" spans="1:11" s="4" customFormat="1" ht="57.75" customHeight="1">
      <c r="A100" s="79" t="s">
        <v>131</v>
      </c>
      <c r="B100" s="80" t="s">
        <v>157</v>
      </c>
      <c r="C100" s="81">
        <v>0</v>
      </c>
      <c r="D100" s="81">
        <v>0</v>
      </c>
      <c r="E100" s="82" t="e">
        <f t="shared" si="9"/>
        <v>#DIV/0!</v>
      </c>
      <c r="F100" s="83">
        <f>D100/D84</f>
        <v>0</v>
      </c>
      <c r="G100" s="81">
        <v>0</v>
      </c>
      <c r="H100" s="81">
        <v>0</v>
      </c>
      <c r="I100" s="82" t="e">
        <f t="shared" si="10"/>
        <v>#DIV/0!</v>
      </c>
      <c r="J100" s="83">
        <f>H100/H84</f>
        <v>0</v>
      </c>
      <c r="K100" s="84" t="e">
        <f t="shared" si="11"/>
        <v>#DIV/0!</v>
      </c>
    </row>
    <row r="101" spans="1:11" s="4" customFormat="1" ht="57.75" customHeight="1">
      <c r="A101" s="79" t="s">
        <v>137</v>
      </c>
      <c r="B101" s="49" t="s">
        <v>158</v>
      </c>
      <c r="C101" s="128">
        <v>14500.4</v>
      </c>
      <c r="D101" s="100">
        <v>14037.9</v>
      </c>
      <c r="E101" s="101">
        <f t="shared" si="9"/>
        <v>0.9681043281564646</v>
      </c>
      <c r="F101" s="102">
        <f>D101/D84</f>
        <v>0.06404908244176662</v>
      </c>
      <c r="G101" s="100">
        <v>18119.8</v>
      </c>
      <c r="H101" s="100">
        <v>11168.5</v>
      </c>
      <c r="I101" s="101">
        <f t="shared" si="10"/>
        <v>0.6163699378580337</v>
      </c>
      <c r="J101" s="102">
        <f>H101/H84</f>
        <v>0.05746733132590875</v>
      </c>
      <c r="K101" s="103">
        <f t="shared" si="11"/>
        <v>1.2569190132963244</v>
      </c>
    </row>
    <row r="102" spans="1:11" s="4" customFormat="1" ht="68.25" customHeight="1">
      <c r="A102" s="99" t="s">
        <v>133</v>
      </c>
      <c r="B102" s="49" t="s">
        <v>159</v>
      </c>
      <c r="C102" s="128">
        <v>4239.8</v>
      </c>
      <c r="D102" s="100">
        <v>2235.1</v>
      </c>
      <c r="E102" s="101">
        <f t="shared" si="9"/>
        <v>0.5271710929760838</v>
      </c>
      <c r="F102" s="102">
        <f>D102/D84</f>
        <v>0.010197829031806221</v>
      </c>
      <c r="G102" s="100">
        <v>5312.7</v>
      </c>
      <c r="H102" s="100">
        <v>2696.1</v>
      </c>
      <c r="I102" s="101">
        <f t="shared" si="10"/>
        <v>0.5074820712631996</v>
      </c>
      <c r="J102" s="102">
        <f>H102/H84</f>
        <v>0.013872737788224253</v>
      </c>
      <c r="K102" s="103">
        <f t="shared" si="11"/>
        <v>0.8290122769926932</v>
      </c>
    </row>
    <row r="103" spans="1:11" s="4" customFormat="1" ht="68.25" customHeight="1">
      <c r="A103" s="99" t="s">
        <v>133</v>
      </c>
      <c r="B103" s="49" t="s">
        <v>204</v>
      </c>
      <c r="C103" s="118">
        <v>405.3</v>
      </c>
      <c r="D103" s="118">
        <v>99.1</v>
      </c>
      <c r="E103" s="119">
        <f t="shared" si="9"/>
        <v>0.24451023932889215</v>
      </c>
      <c r="F103" s="120">
        <f>D103/D84</f>
        <v>0.0004521519650360147</v>
      </c>
      <c r="G103" s="118">
        <v>0</v>
      </c>
      <c r="H103" s="118">
        <v>0</v>
      </c>
      <c r="I103" s="119" t="e">
        <f t="shared" si="10"/>
        <v>#DIV/0!</v>
      </c>
      <c r="J103" s="120">
        <f>H103/H84</f>
        <v>0</v>
      </c>
      <c r="K103" s="121" t="e">
        <f t="shared" si="11"/>
        <v>#DIV/0!</v>
      </c>
    </row>
    <row r="104" spans="1:11" s="4" customFormat="1" ht="117" customHeight="1">
      <c r="A104" s="116" t="s">
        <v>139</v>
      </c>
      <c r="B104" s="117" t="s">
        <v>160</v>
      </c>
      <c r="C104" s="118">
        <v>0</v>
      </c>
      <c r="D104" s="118">
        <v>0</v>
      </c>
      <c r="E104" s="119" t="e">
        <f t="shared" si="9"/>
        <v>#DIV/0!</v>
      </c>
      <c r="F104" s="120">
        <f>D104/D84</f>
        <v>0</v>
      </c>
      <c r="G104" s="118">
        <v>1500</v>
      </c>
      <c r="H104" s="118">
        <v>0</v>
      </c>
      <c r="I104" s="119">
        <f t="shared" si="10"/>
        <v>0</v>
      </c>
      <c r="J104" s="120">
        <f>H104/H84</f>
        <v>0</v>
      </c>
      <c r="K104" s="121" t="e">
        <f t="shared" si="11"/>
        <v>#DIV/0!</v>
      </c>
    </row>
    <row r="105" spans="1:11" s="4" customFormat="1" ht="80.25" customHeight="1">
      <c r="A105" s="123" t="s">
        <v>143</v>
      </c>
      <c r="B105" s="122" t="s">
        <v>157</v>
      </c>
      <c r="C105" s="100">
        <v>2406.3</v>
      </c>
      <c r="D105" s="100">
        <v>648.7</v>
      </c>
      <c r="E105" s="101">
        <f t="shared" si="9"/>
        <v>0.26958400864397625</v>
      </c>
      <c r="F105" s="102">
        <f>D105/D84</f>
        <v>0.002959747524912843</v>
      </c>
      <c r="G105" s="100">
        <v>1392.8</v>
      </c>
      <c r="H105" s="100">
        <v>0</v>
      </c>
      <c r="I105" s="101">
        <f t="shared" si="10"/>
        <v>0</v>
      </c>
      <c r="J105" s="102">
        <f>H105/H84</f>
        <v>0</v>
      </c>
      <c r="K105" s="103" t="e">
        <f t="shared" si="11"/>
        <v>#DIV/0!</v>
      </c>
    </row>
    <row r="106" spans="1:11" s="4" customFormat="1" ht="139.5" customHeight="1">
      <c r="A106" s="123" t="s">
        <v>199</v>
      </c>
      <c r="B106" s="122" t="s">
        <v>198</v>
      </c>
      <c r="C106" s="128">
        <v>5819.6</v>
      </c>
      <c r="D106" s="100">
        <v>5819.6</v>
      </c>
      <c r="E106" s="101">
        <f t="shared" si="9"/>
        <v>1</v>
      </c>
      <c r="F106" s="102">
        <f>D106/D84</f>
        <v>0.026552407424052387</v>
      </c>
      <c r="G106" s="100">
        <v>0</v>
      </c>
      <c r="H106" s="100">
        <v>0</v>
      </c>
      <c r="I106" s="101" t="e">
        <f t="shared" si="10"/>
        <v>#DIV/0!</v>
      </c>
      <c r="J106" s="102">
        <f>H106/H84</f>
        <v>0</v>
      </c>
      <c r="K106" s="103" t="e">
        <f t="shared" si="11"/>
        <v>#DIV/0!</v>
      </c>
    </row>
    <row r="107" spans="1:11" s="4" customFormat="1" ht="80.25" customHeight="1">
      <c r="A107" s="123" t="s">
        <v>201</v>
      </c>
      <c r="B107" s="126" t="s">
        <v>200</v>
      </c>
      <c r="C107" s="128">
        <v>8224</v>
      </c>
      <c r="D107" s="100">
        <v>5758.3</v>
      </c>
      <c r="E107" s="101">
        <f t="shared" si="9"/>
        <v>0.700182392996109</v>
      </c>
      <c r="F107" s="102">
        <f>D107/D84</f>
        <v>0.02627272109250135</v>
      </c>
      <c r="G107" s="100">
        <v>0</v>
      </c>
      <c r="H107" s="100">
        <v>0</v>
      </c>
      <c r="I107" s="101" t="e">
        <f t="shared" si="10"/>
        <v>#DIV/0!</v>
      </c>
      <c r="J107" s="102">
        <f>H107/H84</f>
        <v>0</v>
      </c>
      <c r="K107" s="103" t="e">
        <f t="shared" si="11"/>
        <v>#DIV/0!</v>
      </c>
    </row>
    <row r="108" spans="1:11" s="4" customFormat="1" ht="61.5" customHeight="1">
      <c r="A108" s="123" t="s">
        <v>212</v>
      </c>
      <c r="B108" s="126" t="s">
        <v>213</v>
      </c>
      <c r="C108" s="128">
        <v>3671.7</v>
      </c>
      <c r="D108" s="100">
        <v>1101.5</v>
      </c>
      <c r="E108" s="101">
        <f t="shared" si="9"/>
        <v>0.2999972764659422</v>
      </c>
      <c r="F108" s="102">
        <f>D108/D84</f>
        <v>0.005025685060415441</v>
      </c>
      <c r="G108" s="100">
        <v>0</v>
      </c>
      <c r="H108" s="100">
        <v>0</v>
      </c>
      <c r="I108" s="101" t="e">
        <f t="shared" si="10"/>
        <v>#DIV/0!</v>
      </c>
      <c r="J108" s="102">
        <f>H108/H84</f>
        <v>0</v>
      </c>
      <c r="K108" s="103" t="e">
        <f t="shared" si="11"/>
        <v>#DIV/0!</v>
      </c>
    </row>
    <row r="109" spans="1:11" s="4" customFormat="1" ht="61.5" customHeight="1">
      <c r="A109" s="123" t="s">
        <v>214</v>
      </c>
      <c r="B109" s="126" t="s">
        <v>215</v>
      </c>
      <c r="C109" s="128">
        <v>470</v>
      </c>
      <c r="D109" s="100">
        <v>210</v>
      </c>
      <c r="E109" s="101">
        <f t="shared" si="9"/>
        <v>0.44680851063829785</v>
      </c>
      <c r="F109" s="102">
        <f>D109/D84</f>
        <v>0.0009581424082498799</v>
      </c>
      <c r="G109" s="100">
        <v>0</v>
      </c>
      <c r="H109" s="100">
        <v>0</v>
      </c>
      <c r="I109" s="101" t="e">
        <f t="shared" si="10"/>
        <v>#DIV/0!</v>
      </c>
      <c r="J109" s="102">
        <f>H109/H84</f>
        <v>0</v>
      </c>
      <c r="K109" s="103" t="e">
        <f t="shared" si="11"/>
        <v>#DIV/0!</v>
      </c>
    </row>
    <row r="110" spans="1:11" s="4" customFormat="1" ht="73.5" customHeight="1">
      <c r="A110" s="123" t="s">
        <v>216</v>
      </c>
      <c r="B110" s="126" t="s">
        <v>217</v>
      </c>
      <c r="C110" s="100">
        <v>500</v>
      </c>
      <c r="D110" s="100">
        <v>500</v>
      </c>
      <c r="E110" s="101">
        <f t="shared" si="9"/>
        <v>1</v>
      </c>
      <c r="F110" s="102">
        <f>D110/D84</f>
        <v>0.0022812914482139997</v>
      </c>
      <c r="G110" s="100">
        <v>0</v>
      </c>
      <c r="H110" s="100">
        <v>0</v>
      </c>
      <c r="I110" s="101" t="e">
        <f t="shared" si="10"/>
        <v>#DIV/0!</v>
      </c>
      <c r="J110" s="102">
        <f>H110/H84</f>
        <v>0</v>
      </c>
      <c r="K110" s="103" t="e">
        <f t="shared" si="11"/>
        <v>#DIV/0!</v>
      </c>
    </row>
    <row r="111" spans="1:11" s="4" customFormat="1" ht="34.5" customHeight="1" thickBot="1">
      <c r="A111" s="93" t="s">
        <v>96</v>
      </c>
      <c r="B111" s="94" t="s">
        <v>161</v>
      </c>
      <c r="C111" s="95">
        <f>C112+C113+C114+C115+C116+C117+C118+C119+C120+C121+C122+C123+C124+C125+C126+C127+C128+C129+C130</f>
        <v>164141.8</v>
      </c>
      <c r="D111" s="95">
        <f>D112+D113+D114+D115+D116+D117+D118+D119+D120+D121+D122+D123+D124+D125+D126+D127+D128+D129+D130</f>
        <v>112048.50000000001</v>
      </c>
      <c r="E111" s="96">
        <f t="shared" si="9"/>
        <v>0.6826323337504525</v>
      </c>
      <c r="F111" s="97">
        <f>D111/D84</f>
        <v>0.5112305696704128</v>
      </c>
      <c r="G111" s="95">
        <f>G112+G113+G114+G115+G116+G117+G118+G119+G120+G121+G122+G123+G124+G125+G126+G127+G128+G129+G130</f>
        <v>143320.4</v>
      </c>
      <c r="H111" s="95">
        <f>H112+H113+H114+H115+H116+H117+H118+H119+H120+H121+H122+H123+H124+H125+H126+H127+H128+H129+H130</f>
        <v>106426.8</v>
      </c>
      <c r="I111" s="96">
        <f t="shared" si="10"/>
        <v>0.742579562993126</v>
      </c>
      <c r="J111" s="97">
        <f>H111/H84</f>
        <v>0.5476173324579151</v>
      </c>
      <c r="K111" s="98">
        <f t="shared" si="11"/>
        <v>1.052822221470532</v>
      </c>
    </row>
    <row r="112" spans="1:11" s="4" customFormat="1" ht="56.25" customHeight="1" thickBot="1">
      <c r="A112" s="45" t="s">
        <v>97</v>
      </c>
      <c r="B112" s="47" t="s">
        <v>162</v>
      </c>
      <c r="C112" s="74">
        <v>1036.4</v>
      </c>
      <c r="D112" s="74">
        <v>636.8</v>
      </c>
      <c r="E112" s="36">
        <f t="shared" si="9"/>
        <v>0.6144345812427633</v>
      </c>
      <c r="F112" s="85">
        <f>D112/D84</f>
        <v>0.0029054527884453496</v>
      </c>
      <c r="G112" s="74">
        <v>1024.4</v>
      </c>
      <c r="H112" s="74">
        <v>613.9</v>
      </c>
      <c r="I112" s="36">
        <f t="shared" si="10"/>
        <v>0.599277625927372</v>
      </c>
      <c r="J112" s="85">
        <f>H112/H84</f>
        <v>0.0031588122577763693</v>
      </c>
      <c r="K112" s="65">
        <f t="shared" si="11"/>
        <v>1.0373024922625835</v>
      </c>
    </row>
    <row r="113" spans="1:11" s="4" customFormat="1" ht="81" customHeight="1" thickBot="1">
      <c r="A113" s="45" t="s">
        <v>118</v>
      </c>
      <c r="B113" s="47" t="s">
        <v>163</v>
      </c>
      <c r="C113" s="12">
        <v>114596.4</v>
      </c>
      <c r="D113" s="91">
        <v>77448.5</v>
      </c>
      <c r="E113" s="36">
        <f t="shared" si="9"/>
        <v>0.6758371118115404</v>
      </c>
      <c r="F113" s="43">
        <f>D113/D84</f>
        <v>0.3533652014540039</v>
      </c>
      <c r="G113" s="12">
        <v>98635.2</v>
      </c>
      <c r="H113" s="91">
        <v>74348.1</v>
      </c>
      <c r="I113" s="36">
        <f t="shared" si="10"/>
        <v>0.753768431553847</v>
      </c>
      <c r="J113" s="43">
        <f>H113/H84</f>
        <v>0.3825569141918607</v>
      </c>
      <c r="K113" s="65">
        <f t="shared" si="11"/>
        <v>1.0417011329139547</v>
      </c>
    </row>
    <row r="114" spans="1:11" s="4" customFormat="1" ht="83.25" customHeight="1" thickBot="1">
      <c r="A114" s="45" t="s">
        <v>98</v>
      </c>
      <c r="B114" s="47" t="s">
        <v>164</v>
      </c>
      <c r="C114" s="12">
        <v>221.6</v>
      </c>
      <c r="D114" s="91">
        <v>155</v>
      </c>
      <c r="E114" s="36">
        <f t="shared" si="9"/>
        <v>0.6994584837545127</v>
      </c>
      <c r="F114" s="43">
        <f>D114/D84</f>
        <v>0.0007072003489463399</v>
      </c>
      <c r="G114" s="12">
        <v>210.7</v>
      </c>
      <c r="H114" s="91">
        <v>151.6</v>
      </c>
      <c r="I114" s="36">
        <f t="shared" si="10"/>
        <v>0.7195064072140485</v>
      </c>
      <c r="J114" s="43">
        <f>H114/H84</f>
        <v>0.0007800552830736237</v>
      </c>
      <c r="K114" s="65">
        <f t="shared" si="11"/>
        <v>1.0224274406332454</v>
      </c>
    </row>
    <row r="115" spans="1:11" s="4" customFormat="1" ht="61.5" customHeight="1" thickBot="1">
      <c r="A115" s="45" t="s">
        <v>99</v>
      </c>
      <c r="B115" s="47" t="s">
        <v>165</v>
      </c>
      <c r="C115" s="12">
        <v>777.8</v>
      </c>
      <c r="D115" s="12">
        <v>569</v>
      </c>
      <c r="E115" s="36">
        <f t="shared" si="9"/>
        <v>0.7315505271277964</v>
      </c>
      <c r="F115" s="43">
        <f>D115/D84</f>
        <v>0.0025961096680675315</v>
      </c>
      <c r="G115" s="12">
        <v>747.7</v>
      </c>
      <c r="H115" s="12">
        <v>558</v>
      </c>
      <c r="I115" s="36">
        <f t="shared" si="10"/>
        <v>0.7462886184298515</v>
      </c>
      <c r="J115" s="43">
        <f>H115/H84</f>
        <v>0.0028711797358514646</v>
      </c>
      <c r="K115" s="65">
        <f t="shared" si="11"/>
        <v>1.0197132616487454</v>
      </c>
    </row>
    <row r="116" spans="1:11" s="4" customFormat="1" ht="99" customHeight="1" thickBot="1">
      <c r="A116" s="45" t="s">
        <v>100</v>
      </c>
      <c r="B116" s="47" t="s">
        <v>166</v>
      </c>
      <c r="C116" s="12">
        <v>213</v>
      </c>
      <c r="D116" s="91">
        <v>159.7</v>
      </c>
      <c r="E116" s="36">
        <f t="shared" si="9"/>
        <v>0.7497652582159624</v>
      </c>
      <c r="F116" s="43">
        <f>D116/D84</f>
        <v>0.0007286444885595514</v>
      </c>
      <c r="G116" s="12">
        <v>202.1</v>
      </c>
      <c r="H116" s="91">
        <v>142.6</v>
      </c>
      <c r="I116" s="36">
        <f t="shared" si="10"/>
        <v>0.7055912914398812</v>
      </c>
      <c r="J116" s="43">
        <f>H116/H84</f>
        <v>0.0007337459324953743</v>
      </c>
      <c r="K116" s="65">
        <f t="shared" si="11"/>
        <v>1.1199158485273493</v>
      </c>
    </row>
    <row r="117" spans="1:11" s="4" customFormat="1" ht="85.5" customHeight="1" thickBot="1">
      <c r="A117" s="45" t="s">
        <v>101</v>
      </c>
      <c r="B117" s="47" t="s">
        <v>167</v>
      </c>
      <c r="C117" s="12">
        <v>202.8</v>
      </c>
      <c r="D117" s="91">
        <v>117.6</v>
      </c>
      <c r="E117" s="36">
        <f t="shared" si="9"/>
        <v>0.5798816568047337</v>
      </c>
      <c r="F117" s="43">
        <f>D117/D84</f>
        <v>0.0005365597486199327</v>
      </c>
      <c r="G117" s="12">
        <v>191.8</v>
      </c>
      <c r="H117" s="91">
        <v>53.3</v>
      </c>
      <c r="I117" s="36">
        <f t="shared" si="10"/>
        <v>0.2778936392075078</v>
      </c>
      <c r="J117" s="43">
        <f>H117/H84</f>
        <v>0.0002742542650911883</v>
      </c>
      <c r="K117" s="65">
        <f t="shared" si="11"/>
        <v>2.206378986866792</v>
      </c>
    </row>
    <row r="118" spans="1:11" s="4" customFormat="1" ht="98.25" customHeight="1" thickBot="1">
      <c r="A118" s="45" t="s">
        <v>102</v>
      </c>
      <c r="B118" s="47" t="s">
        <v>168</v>
      </c>
      <c r="C118" s="12">
        <v>214.8</v>
      </c>
      <c r="D118" s="91">
        <v>159.1</v>
      </c>
      <c r="E118" s="36">
        <f t="shared" si="9"/>
        <v>0.7406890130353817</v>
      </c>
      <c r="F118" s="43">
        <f>D118/D84</f>
        <v>0.0007259069388216947</v>
      </c>
      <c r="G118" s="12">
        <v>203.9</v>
      </c>
      <c r="H118" s="91">
        <v>150.4</v>
      </c>
      <c r="I118" s="36">
        <f t="shared" si="10"/>
        <v>0.7376164786660128</v>
      </c>
      <c r="J118" s="43">
        <f>H118/H84</f>
        <v>0.0007738807029965239</v>
      </c>
      <c r="K118" s="65">
        <f t="shared" si="11"/>
        <v>1.057845744680851</v>
      </c>
    </row>
    <row r="119" spans="1:11" s="4" customFormat="1" ht="81.75" customHeight="1" thickBot="1">
      <c r="A119" s="45" t="s">
        <v>103</v>
      </c>
      <c r="B119" s="47" t="s">
        <v>169</v>
      </c>
      <c r="C119" s="12">
        <v>224.9</v>
      </c>
      <c r="D119" s="91">
        <v>151.4</v>
      </c>
      <c r="E119" s="36">
        <f t="shared" si="9"/>
        <v>0.6731880835927079</v>
      </c>
      <c r="F119" s="43">
        <f>D119/D84</f>
        <v>0.0006907750505191991</v>
      </c>
      <c r="G119" s="12">
        <v>213.9</v>
      </c>
      <c r="H119" s="91">
        <v>150.8</v>
      </c>
      <c r="I119" s="36">
        <f t="shared" si="10"/>
        <v>0.705002337540907</v>
      </c>
      <c r="J119" s="43">
        <f>H119/H84</f>
        <v>0.0007759388963555572</v>
      </c>
      <c r="K119" s="65">
        <f t="shared" si="11"/>
        <v>1.0039787798408488</v>
      </c>
    </row>
    <row r="120" spans="1:11" s="4" customFormat="1" ht="144" customHeight="1" thickBot="1">
      <c r="A120" s="45" t="s">
        <v>119</v>
      </c>
      <c r="B120" s="47" t="s">
        <v>170</v>
      </c>
      <c r="C120" s="12">
        <v>93.8</v>
      </c>
      <c r="D120" s="91">
        <v>52.4</v>
      </c>
      <c r="E120" s="36">
        <f t="shared" si="9"/>
        <v>0.55863539445629</v>
      </c>
      <c r="F120" s="43">
        <f>D120/D84</f>
        <v>0.00023907934377282716</v>
      </c>
      <c r="G120" s="12">
        <v>95.7</v>
      </c>
      <c r="H120" s="91">
        <v>59.7</v>
      </c>
      <c r="I120" s="36">
        <f t="shared" si="10"/>
        <v>0.6238244514106583</v>
      </c>
      <c r="J120" s="43">
        <f>H120/H84</f>
        <v>0.00030718535883572125</v>
      </c>
      <c r="K120" s="65">
        <f t="shared" si="11"/>
        <v>0.8777219430485762</v>
      </c>
    </row>
    <row r="121" spans="1:11" s="4" customFormat="1" ht="138.75" customHeight="1" thickBot="1">
      <c r="A121" s="45" t="s">
        <v>120</v>
      </c>
      <c r="B121" s="47" t="s">
        <v>171</v>
      </c>
      <c r="C121" s="12">
        <v>962.1</v>
      </c>
      <c r="D121" s="91">
        <v>657.6</v>
      </c>
      <c r="E121" s="36">
        <f t="shared" si="9"/>
        <v>0.6835048331774244</v>
      </c>
      <c r="F121" s="43">
        <f>D121/D84</f>
        <v>0.0030003545126910526</v>
      </c>
      <c r="G121" s="12">
        <v>784.3</v>
      </c>
      <c r="H121" s="91">
        <v>694.5</v>
      </c>
      <c r="I121" s="36">
        <f t="shared" si="10"/>
        <v>0.8855029963024353</v>
      </c>
      <c r="J121" s="43">
        <f>H121/H84</f>
        <v>0.0035735382196215807</v>
      </c>
      <c r="K121" s="65">
        <f t="shared" si="11"/>
        <v>0.9468682505399568</v>
      </c>
    </row>
    <row r="122" spans="1:11" s="4" customFormat="1" ht="82.5" customHeight="1" thickBot="1">
      <c r="A122" s="45" t="s">
        <v>104</v>
      </c>
      <c r="B122" s="47" t="s">
        <v>172</v>
      </c>
      <c r="C122" s="12">
        <v>212.8</v>
      </c>
      <c r="D122" s="91">
        <v>154.5</v>
      </c>
      <c r="E122" s="36">
        <f t="shared" si="9"/>
        <v>0.7260338345864661</v>
      </c>
      <c r="F122" s="43">
        <f>D122/D84</f>
        <v>0.0007049190574981259</v>
      </c>
      <c r="G122" s="12">
        <v>201.8</v>
      </c>
      <c r="H122" s="91">
        <v>150.6</v>
      </c>
      <c r="I122" s="36">
        <f t="shared" si="10"/>
        <v>0.7462834489593656</v>
      </c>
      <c r="J122" s="43">
        <f>H122/H84</f>
        <v>0.0007749097996760404</v>
      </c>
      <c r="K122" s="65">
        <f t="shared" si="11"/>
        <v>1.0258964143426295</v>
      </c>
    </row>
    <row r="123" spans="1:11" s="4" customFormat="1" ht="96" customHeight="1" thickBot="1">
      <c r="A123" s="45" t="s">
        <v>121</v>
      </c>
      <c r="B123" s="47" t="s">
        <v>173</v>
      </c>
      <c r="C123" s="12">
        <v>2485.2</v>
      </c>
      <c r="D123" s="91">
        <v>1264.1</v>
      </c>
      <c r="E123" s="36">
        <f t="shared" si="9"/>
        <v>0.5086512151939482</v>
      </c>
      <c r="F123" s="43">
        <f>D123/D84</f>
        <v>0.005767561039374634</v>
      </c>
      <c r="G123" s="12">
        <v>1902.6</v>
      </c>
      <c r="H123" s="91">
        <v>1396.9</v>
      </c>
      <c r="I123" s="36">
        <f t="shared" si="10"/>
        <v>0.7342058236097972</v>
      </c>
      <c r="J123" s="43">
        <f>H123/H84</f>
        <v>0.00718772575808407</v>
      </c>
      <c r="K123" s="65">
        <f t="shared" si="11"/>
        <v>0.9049323502040231</v>
      </c>
    </row>
    <row r="124" spans="1:11" s="4" customFormat="1" ht="144" customHeight="1" thickBot="1">
      <c r="A124" s="45" t="s">
        <v>122</v>
      </c>
      <c r="B124" s="47" t="s">
        <v>174</v>
      </c>
      <c r="C124" s="12">
        <v>2885</v>
      </c>
      <c r="D124" s="91">
        <v>1993.6</v>
      </c>
      <c r="E124" s="36">
        <f t="shared" si="9"/>
        <v>0.6910225303292894</v>
      </c>
      <c r="F124" s="43">
        <f>D124/D84</f>
        <v>0.009095965262318859</v>
      </c>
      <c r="G124" s="12">
        <v>2678.9</v>
      </c>
      <c r="H124" s="91">
        <v>1774.5</v>
      </c>
      <c r="I124" s="36">
        <f t="shared" si="10"/>
        <v>0.6623987457538542</v>
      </c>
      <c r="J124" s="43">
        <f>H124/H84</f>
        <v>0.009130660289011513</v>
      </c>
      <c r="K124" s="65">
        <f t="shared" si="11"/>
        <v>1.1234714003944772</v>
      </c>
    </row>
    <row r="125" spans="1:11" s="4" customFormat="1" ht="158.25" customHeight="1" thickBot="1">
      <c r="A125" s="45" t="s">
        <v>123</v>
      </c>
      <c r="B125" s="47" t="s">
        <v>175</v>
      </c>
      <c r="C125" s="12">
        <v>491.5</v>
      </c>
      <c r="D125" s="91">
        <v>339.1</v>
      </c>
      <c r="E125" s="36">
        <f t="shared" si="9"/>
        <v>0.6899287894201425</v>
      </c>
      <c r="F125" s="43">
        <f>D125/D84</f>
        <v>0.0015471718601787346</v>
      </c>
      <c r="G125" s="12">
        <v>509.3</v>
      </c>
      <c r="H125" s="91">
        <v>342.2</v>
      </c>
      <c r="I125" s="36">
        <f t="shared" si="10"/>
        <v>0.6719026114274494</v>
      </c>
      <c r="J125" s="43">
        <f>H125/H84</f>
        <v>0.001760784418652995</v>
      </c>
      <c r="K125" s="65">
        <f t="shared" si="11"/>
        <v>0.9909409701928698</v>
      </c>
    </row>
    <row r="126" spans="1:11" s="4" customFormat="1" ht="219" customHeight="1" thickBot="1">
      <c r="A126" s="45" t="s">
        <v>124</v>
      </c>
      <c r="B126" s="47" t="s">
        <v>176</v>
      </c>
      <c r="C126" s="12">
        <v>101.4</v>
      </c>
      <c r="D126" s="91">
        <v>65.9</v>
      </c>
      <c r="E126" s="36">
        <f t="shared" si="9"/>
        <v>0.6499013806706114</v>
      </c>
      <c r="F126" s="43">
        <f>D126/D84</f>
        <v>0.00030067421287460517</v>
      </c>
      <c r="G126" s="12">
        <v>95.9</v>
      </c>
      <c r="H126" s="91">
        <v>61.9</v>
      </c>
      <c r="I126" s="36">
        <f t="shared" si="10"/>
        <v>0.6454640250260688</v>
      </c>
      <c r="J126" s="43">
        <f>H126/H84</f>
        <v>0.0003185054223104044</v>
      </c>
      <c r="K126" s="65">
        <f t="shared" si="11"/>
        <v>1.0646203554119549</v>
      </c>
    </row>
    <row r="127" spans="1:11" s="4" customFormat="1" ht="70.5" customHeight="1" thickBot="1">
      <c r="A127" s="45" t="s">
        <v>105</v>
      </c>
      <c r="B127" s="47" t="s">
        <v>177</v>
      </c>
      <c r="C127" s="12">
        <v>39369.9</v>
      </c>
      <c r="D127" s="91">
        <v>28124.2</v>
      </c>
      <c r="E127" s="36">
        <f t="shared" si="9"/>
        <v>0.7143579231849713</v>
      </c>
      <c r="F127" s="43">
        <f>D127/D84</f>
        <v>0.12831899389572035</v>
      </c>
      <c r="G127" s="12">
        <v>35559.5</v>
      </c>
      <c r="H127" s="91">
        <v>25777.8</v>
      </c>
      <c r="I127" s="36">
        <f t="shared" si="10"/>
        <v>0.7249202041648505</v>
      </c>
      <c r="J127" s="43">
        <f>H127/H84</f>
        <v>0.132639241926222</v>
      </c>
      <c r="K127" s="65">
        <f t="shared" si="11"/>
        <v>1.0910240594620177</v>
      </c>
    </row>
    <row r="128" spans="1:11" s="4" customFormat="1" ht="96" customHeight="1" thickBot="1">
      <c r="A128" s="45" t="s">
        <v>112</v>
      </c>
      <c r="B128" s="47" t="s">
        <v>178</v>
      </c>
      <c r="C128" s="12">
        <v>1.3</v>
      </c>
      <c r="D128" s="91">
        <v>0</v>
      </c>
      <c r="E128" s="36">
        <f t="shared" si="9"/>
        <v>0</v>
      </c>
      <c r="F128" s="43">
        <f>D128/D84</f>
        <v>0</v>
      </c>
      <c r="G128" s="12">
        <v>0.7</v>
      </c>
      <c r="H128" s="91">
        <v>0</v>
      </c>
      <c r="I128" s="36">
        <f t="shared" si="10"/>
        <v>0</v>
      </c>
      <c r="J128" s="43">
        <f>H128/H84</f>
        <v>0</v>
      </c>
      <c r="K128" s="65" t="e">
        <f t="shared" si="11"/>
        <v>#DIV/0!</v>
      </c>
    </row>
    <row r="129" spans="1:11" s="4" customFormat="1" ht="70.5" customHeight="1" thickBot="1">
      <c r="A129" s="45" t="s">
        <v>113</v>
      </c>
      <c r="B129" s="47" t="s">
        <v>179</v>
      </c>
      <c r="C129" s="12">
        <v>48.7</v>
      </c>
      <c r="D129" s="91">
        <v>0</v>
      </c>
      <c r="E129" s="36">
        <f t="shared" si="9"/>
        <v>0</v>
      </c>
      <c r="F129" s="43">
        <f>D129/D84</f>
        <v>0</v>
      </c>
      <c r="G129" s="12">
        <v>44.6</v>
      </c>
      <c r="H129" s="91">
        <v>0</v>
      </c>
      <c r="I129" s="36">
        <f t="shared" si="10"/>
        <v>0</v>
      </c>
      <c r="J129" s="43">
        <f>H129/H84</f>
        <v>0</v>
      </c>
      <c r="K129" s="65" t="e">
        <f t="shared" si="11"/>
        <v>#DIV/0!</v>
      </c>
    </row>
    <row r="130" spans="1:11" s="4" customFormat="1" ht="87" customHeight="1">
      <c r="A130" s="78" t="s">
        <v>129</v>
      </c>
      <c r="B130" s="52" t="s">
        <v>180</v>
      </c>
      <c r="C130" s="50">
        <v>2.4</v>
      </c>
      <c r="D130" s="91">
        <v>0</v>
      </c>
      <c r="E130" s="36">
        <f t="shared" si="9"/>
        <v>0</v>
      </c>
      <c r="F130" s="43">
        <f>D130/D84</f>
        <v>0</v>
      </c>
      <c r="G130" s="50">
        <v>17.4</v>
      </c>
      <c r="H130" s="91">
        <v>0</v>
      </c>
      <c r="I130" s="36">
        <f t="shared" si="10"/>
        <v>0</v>
      </c>
      <c r="J130" s="43">
        <f>H130/H84</f>
        <v>0</v>
      </c>
      <c r="K130" s="65" t="e">
        <f t="shared" si="11"/>
        <v>#DIV/0!</v>
      </c>
    </row>
    <row r="131" spans="1:11" s="4" customFormat="1" ht="20.25" customHeight="1">
      <c r="A131" s="76" t="s">
        <v>87</v>
      </c>
      <c r="B131" s="77" t="s">
        <v>181</v>
      </c>
      <c r="C131" s="40">
        <f>C132+C133+C134+C135+C136+C137+C138+C139+C140+C141</f>
        <v>16867.199999999997</v>
      </c>
      <c r="D131" s="40">
        <f>D132+D133+D134+D135+D136+D137+D138+D139+D140+D141</f>
        <v>15949.599999999999</v>
      </c>
      <c r="E131" s="41">
        <f t="shared" si="9"/>
        <v>0.945598558148359</v>
      </c>
      <c r="F131" s="42">
        <f>D131/D84</f>
        <v>0.07277137216486801</v>
      </c>
      <c r="G131" s="40">
        <f>G132+G133+G134+G135+G136+G137+G138+G139+G140+G141</f>
        <v>8838.9</v>
      </c>
      <c r="H131" s="40">
        <f>H132+H133+H134+H135+H136+H137+H138+H139+H140+H141</f>
        <v>7291.4</v>
      </c>
      <c r="I131" s="41">
        <f t="shared" si="10"/>
        <v>0.8249216531468848</v>
      </c>
      <c r="J131" s="42">
        <f>H131/H84</f>
        <v>0.03751777764513865</v>
      </c>
      <c r="K131" s="65">
        <f t="shared" si="11"/>
        <v>2.1874537125929177</v>
      </c>
    </row>
    <row r="132" spans="1:11" s="4" customFormat="1" ht="95.25" customHeight="1">
      <c r="A132" s="68" t="s">
        <v>125</v>
      </c>
      <c r="B132" s="69" t="s">
        <v>182</v>
      </c>
      <c r="C132" s="70">
        <v>0</v>
      </c>
      <c r="D132" s="92">
        <v>0</v>
      </c>
      <c r="E132" s="41" t="e">
        <f t="shared" si="9"/>
        <v>#DIV/0!</v>
      </c>
      <c r="F132" s="42">
        <f>D132/D84</f>
        <v>0</v>
      </c>
      <c r="G132" s="70">
        <v>0</v>
      </c>
      <c r="H132" s="92">
        <v>0</v>
      </c>
      <c r="I132" s="36" t="e">
        <f t="shared" si="10"/>
        <v>#DIV/0!</v>
      </c>
      <c r="J132" s="42">
        <f>H132/H84</f>
        <v>0</v>
      </c>
      <c r="K132" s="65" t="e">
        <f t="shared" si="11"/>
        <v>#DIV/0!</v>
      </c>
    </row>
    <row r="133" spans="1:11" s="4" customFormat="1" ht="63.75" customHeight="1">
      <c r="A133" s="68" t="s">
        <v>209</v>
      </c>
      <c r="B133" s="69" t="s">
        <v>208</v>
      </c>
      <c r="C133" s="110">
        <v>10000</v>
      </c>
      <c r="D133" s="92">
        <v>10000</v>
      </c>
      <c r="E133" s="41">
        <f t="shared" si="9"/>
        <v>1</v>
      </c>
      <c r="F133" s="42">
        <f>D133/D84</f>
        <v>0.045625828964279996</v>
      </c>
      <c r="G133" s="70">
        <v>0</v>
      </c>
      <c r="H133" s="92">
        <v>0</v>
      </c>
      <c r="I133" s="36" t="e">
        <f t="shared" si="10"/>
        <v>#DIV/0!</v>
      </c>
      <c r="J133" s="42">
        <f>H133/H84</f>
        <v>0</v>
      </c>
      <c r="K133" s="65" t="e">
        <f t="shared" si="11"/>
        <v>#DIV/0!</v>
      </c>
    </row>
    <row r="134" spans="1:11" s="4" customFormat="1" ht="58.5" customHeight="1" thickBot="1">
      <c r="A134" s="75" t="s">
        <v>106</v>
      </c>
      <c r="B134" s="47" t="s">
        <v>183</v>
      </c>
      <c r="C134" s="74">
        <v>2377.3</v>
      </c>
      <c r="D134" s="12">
        <v>2377.3</v>
      </c>
      <c r="E134" s="36">
        <f t="shared" si="9"/>
        <v>1</v>
      </c>
      <c r="F134" s="43">
        <f>D134/D84</f>
        <v>0.010846628319678284</v>
      </c>
      <c r="G134" s="12">
        <v>400</v>
      </c>
      <c r="H134" s="12">
        <v>400</v>
      </c>
      <c r="I134" s="36">
        <f t="shared" si="10"/>
        <v>1</v>
      </c>
      <c r="J134" s="43">
        <f>H134/H84</f>
        <v>0.002058193359033308</v>
      </c>
      <c r="K134" s="65">
        <f t="shared" si="11"/>
        <v>5.943250000000001</v>
      </c>
    </row>
    <row r="135" spans="1:11" s="4" customFormat="1" ht="71.25" customHeight="1">
      <c r="A135" s="78" t="s">
        <v>128</v>
      </c>
      <c r="B135" s="52" t="s">
        <v>184</v>
      </c>
      <c r="C135" s="50">
        <v>400</v>
      </c>
      <c r="D135" s="12">
        <v>400</v>
      </c>
      <c r="E135" s="36">
        <f t="shared" si="9"/>
        <v>1</v>
      </c>
      <c r="F135" s="43">
        <f>D135/D84</f>
        <v>0.0018250331585711998</v>
      </c>
      <c r="G135" s="50">
        <v>250</v>
      </c>
      <c r="H135" s="12">
        <v>250</v>
      </c>
      <c r="I135" s="36">
        <f t="shared" si="10"/>
        <v>1</v>
      </c>
      <c r="J135" s="43">
        <f>H135/H84</f>
        <v>0.0012863708493958174</v>
      </c>
      <c r="K135" s="65">
        <f t="shared" si="11"/>
        <v>1.6</v>
      </c>
    </row>
    <row r="136" spans="1:11" s="4" customFormat="1" ht="95.25" customHeight="1">
      <c r="A136" s="78" t="s">
        <v>134</v>
      </c>
      <c r="B136" s="52" t="s">
        <v>185</v>
      </c>
      <c r="C136" s="50">
        <v>0</v>
      </c>
      <c r="D136" s="12">
        <v>0</v>
      </c>
      <c r="E136" s="36" t="e">
        <f aca="true" t="shared" si="12" ref="E136:E143">D136/C136</f>
        <v>#DIV/0!</v>
      </c>
      <c r="F136" s="43">
        <f>D136/D85</f>
        <v>0</v>
      </c>
      <c r="G136" s="50">
        <v>2906</v>
      </c>
      <c r="H136" s="12">
        <v>2906</v>
      </c>
      <c r="I136" s="36">
        <f aca="true" t="shared" si="13" ref="I136:I143">H136/G136</f>
        <v>1</v>
      </c>
      <c r="J136" s="43">
        <f>H136/H85</f>
        <v>0.014961705037141688</v>
      </c>
      <c r="K136" s="65">
        <f aca="true" t="shared" si="14" ref="K136:K143">D136/H136</f>
        <v>0</v>
      </c>
    </row>
    <row r="137" spans="1:11" s="4" customFormat="1" ht="69" customHeight="1">
      <c r="A137" s="78" t="s">
        <v>135</v>
      </c>
      <c r="B137" s="52" t="s">
        <v>186</v>
      </c>
      <c r="C137" s="50">
        <v>369.9</v>
      </c>
      <c r="D137" s="12">
        <v>184.9</v>
      </c>
      <c r="E137" s="36">
        <f t="shared" si="12"/>
        <v>0.49986482833198165</v>
      </c>
      <c r="F137" s="43">
        <f>D137/D86</f>
        <v>0.00361104601203031</v>
      </c>
      <c r="G137" s="50">
        <v>320.9</v>
      </c>
      <c r="H137" s="12">
        <v>150</v>
      </c>
      <c r="I137" s="36">
        <f t="shared" si="13"/>
        <v>0.4674353381115613</v>
      </c>
      <c r="J137" s="43">
        <f>H137/H86</f>
        <v>0.002813045027474073</v>
      </c>
      <c r="K137" s="65">
        <f t="shared" si="14"/>
        <v>1.2326666666666668</v>
      </c>
    </row>
    <row r="138" spans="1:11" s="4" customFormat="1" ht="57" customHeight="1">
      <c r="A138" s="55" t="s">
        <v>138</v>
      </c>
      <c r="B138" s="52" t="s">
        <v>187</v>
      </c>
      <c r="C138" s="50">
        <v>0</v>
      </c>
      <c r="D138" s="12">
        <v>0</v>
      </c>
      <c r="E138" s="36" t="e">
        <f t="shared" si="12"/>
        <v>#DIV/0!</v>
      </c>
      <c r="F138" s="43">
        <f>D138/D84</f>
        <v>0</v>
      </c>
      <c r="G138" s="50">
        <v>4962</v>
      </c>
      <c r="H138" s="12">
        <v>3585.4</v>
      </c>
      <c r="I138" s="36">
        <f t="shared" si="13"/>
        <v>0.722571543732366</v>
      </c>
      <c r="J138" s="43">
        <f>H138/H84</f>
        <v>0.018448616173695056</v>
      </c>
      <c r="K138" s="65">
        <f t="shared" si="14"/>
        <v>0</v>
      </c>
    </row>
    <row r="139" spans="1:11" s="4" customFormat="1" ht="80.25" customHeight="1">
      <c r="A139" s="78" t="s">
        <v>206</v>
      </c>
      <c r="B139" s="52" t="s">
        <v>205</v>
      </c>
      <c r="C139" s="100">
        <v>2010</v>
      </c>
      <c r="D139" s="50">
        <v>1898.9</v>
      </c>
      <c r="E139" s="36">
        <f t="shared" si="12"/>
        <v>0.9447263681592041</v>
      </c>
      <c r="F139" s="43">
        <f>D139/D84</f>
        <v>0.008663888662027129</v>
      </c>
      <c r="G139" s="50">
        <v>0</v>
      </c>
      <c r="H139" s="12">
        <v>0</v>
      </c>
      <c r="I139" s="36" t="e">
        <f t="shared" si="13"/>
        <v>#DIV/0!</v>
      </c>
      <c r="J139" s="43">
        <f>H139/H84</f>
        <v>0</v>
      </c>
      <c r="K139" s="65" t="e">
        <f t="shared" si="14"/>
        <v>#DIV/0!</v>
      </c>
    </row>
    <row r="140" spans="1:11" s="4" customFormat="1" ht="80.25" customHeight="1">
      <c r="A140" s="55" t="s">
        <v>218</v>
      </c>
      <c r="B140" s="134" t="s">
        <v>219</v>
      </c>
      <c r="C140" s="133">
        <v>1000</v>
      </c>
      <c r="D140" s="50">
        <v>1000</v>
      </c>
      <c r="E140" s="36">
        <f t="shared" si="12"/>
        <v>1</v>
      </c>
      <c r="F140" s="43">
        <f>D140/D84</f>
        <v>0.0045625828964279995</v>
      </c>
      <c r="G140" s="50">
        <v>0</v>
      </c>
      <c r="H140" s="12">
        <v>0</v>
      </c>
      <c r="I140" s="36" t="e">
        <f t="shared" si="13"/>
        <v>#DIV/0!</v>
      </c>
      <c r="J140" s="43">
        <f>H140/H84</f>
        <v>0</v>
      </c>
      <c r="K140" s="65" t="e">
        <f t="shared" si="14"/>
        <v>#DIV/0!</v>
      </c>
    </row>
    <row r="141" spans="1:11" s="4" customFormat="1" ht="80.25" customHeight="1">
      <c r="A141" s="55" t="s">
        <v>220</v>
      </c>
      <c r="B141" s="134" t="s">
        <v>221</v>
      </c>
      <c r="C141" s="133">
        <v>710</v>
      </c>
      <c r="D141" s="50">
        <v>88.5</v>
      </c>
      <c r="E141" s="36">
        <f t="shared" si="12"/>
        <v>0.12464788732394366</v>
      </c>
      <c r="F141" s="43">
        <f>D141/D84</f>
        <v>0.00040378858633387797</v>
      </c>
      <c r="G141" s="50">
        <v>0</v>
      </c>
      <c r="H141" s="12">
        <v>0</v>
      </c>
      <c r="I141" s="36" t="e">
        <f t="shared" si="13"/>
        <v>#DIV/0!</v>
      </c>
      <c r="J141" s="43">
        <f>H141/H84</f>
        <v>0</v>
      </c>
      <c r="K141" s="65" t="e">
        <f t="shared" si="14"/>
        <v>#DIV/0!</v>
      </c>
    </row>
    <row r="142" spans="1:11" s="4" customFormat="1" ht="30" customHeight="1" thickBot="1">
      <c r="A142" s="53" t="s">
        <v>141</v>
      </c>
      <c r="B142" s="115" t="s">
        <v>140</v>
      </c>
      <c r="C142" s="127">
        <f>C143</f>
        <v>164.8</v>
      </c>
      <c r="D142" s="51">
        <f>D143</f>
        <v>165.8</v>
      </c>
      <c r="E142" s="41">
        <f t="shared" si="12"/>
        <v>1.0060679611650485</v>
      </c>
      <c r="F142" s="42">
        <f>D142/D84</f>
        <v>0.0007564762442277623</v>
      </c>
      <c r="G142" s="51">
        <v>77.6</v>
      </c>
      <c r="H142" s="40">
        <v>62.8</v>
      </c>
      <c r="I142" s="41">
        <f t="shared" si="13"/>
        <v>0.8092783505154639</v>
      </c>
      <c r="J142" s="42">
        <f>H142/H84</f>
        <v>0.0003231363573682293</v>
      </c>
      <c r="K142" s="114">
        <f t="shared" si="14"/>
        <v>2.6401273885350323</v>
      </c>
    </row>
    <row r="143" spans="1:11" s="4" customFormat="1" ht="57" customHeight="1" thickBot="1">
      <c r="A143" s="55" t="s">
        <v>142</v>
      </c>
      <c r="B143" s="112" t="s">
        <v>188</v>
      </c>
      <c r="C143" s="50">
        <v>164.8</v>
      </c>
      <c r="D143" s="12">
        <v>165.8</v>
      </c>
      <c r="E143" s="36">
        <f t="shared" si="12"/>
        <v>1.0060679611650485</v>
      </c>
      <c r="F143" s="43">
        <f>D143/D84</f>
        <v>0.0007564762442277623</v>
      </c>
      <c r="G143" s="50">
        <v>77.6</v>
      </c>
      <c r="H143" s="12">
        <v>62.8</v>
      </c>
      <c r="I143" s="36">
        <f t="shared" si="13"/>
        <v>0.8092783505154639</v>
      </c>
      <c r="J143" s="43">
        <f>H143/H84</f>
        <v>0.0003231363573682293</v>
      </c>
      <c r="K143" s="65">
        <f t="shared" si="14"/>
        <v>2.6401273885350323</v>
      </c>
    </row>
    <row r="144" spans="1:11" s="4" customFormat="1" ht="27.75" customHeight="1">
      <c r="A144" s="113" t="s">
        <v>2</v>
      </c>
      <c r="B144" s="54" t="s">
        <v>107</v>
      </c>
      <c r="C144" s="51">
        <f>C145</f>
        <v>166.5</v>
      </c>
      <c r="D144" s="40">
        <f>D145</f>
        <v>166.5</v>
      </c>
      <c r="E144" s="41">
        <f t="shared" si="9"/>
        <v>1</v>
      </c>
      <c r="F144" s="42">
        <f>D144/D84</f>
        <v>0.0007596700522552619</v>
      </c>
      <c r="G144" s="51">
        <v>77.6</v>
      </c>
      <c r="H144" s="40">
        <v>61.2</v>
      </c>
      <c r="I144" s="41">
        <f t="shared" si="10"/>
        <v>0.7886597938144331</v>
      </c>
      <c r="J144" s="42">
        <f>H144/H84</f>
        <v>0.00031490358393209615</v>
      </c>
      <c r="K144" s="114">
        <f t="shared" si="11"/>
        <v>2.7205882352941173</v>
      </c>
    </row>
    <row r="145" spans="1:11" s="4" customFormat="1" ht="25.5" customHeight="1">
      <c r="A145" s="55" t="s">
        <v>108</v>
      </c>
      <c r="B145" s="52" t="s">
        <v>189</v>
      </c>
      <c r="C145" s="70">
        <v>166.5</v>
      </c>
      <c r="D145" s="71">
        <v>166.5</v>
      </c>
      <c r="E145" s="41">
        <f t="shared" si="9"/>
        <v>1</v>
      </c>
      <c r="F145" s="42">
        <f>D145/D84</f>
        <v>0.0007596700522552619</v>
      </c>
      <c r="G145" s="51">
        <v>77.6</v>
      </c>
      <c r="H145" s="40">
        <v>61.2</v>
      </c>
      <c r="I145" s="41">
        <f t="shared" si="10"/>
        <v>0.7886597938144331</v>
      </c>
      <c r="J145" s="42">
        <f>H145/H84</f>
        <v>0.00031490358393209615</v>
      </c>
      <c r="K145" s="65">
        <f t="shared" si="11"/>
        <v>2.7205882352941173</v>
      </c>
    </row>
    <row r="146" spans="1:11" s="4" customFormat="1" ht="26.25" customHeight="1">
      <c r="A146" s="55" t="s">
        <v>108</v>
      </c>
      <c r="B146" s="56" t="s">
        <v>190</v>
      </c>
      <c r="C146" s="50">
        <v>166.5</v>
      </c>
      <c r="D146" s="91">
        <v>166.5</v>
      </c>
      <c r="E146" s="36">
        <f t="shared" si="9"/>
        <v>1</v>
      </c>
      <c r="F146" s="43">
        <f>D146/D84</f>
        <v>0.0007596700522552619</v>
      </c>
      <c r="G146" s="50">
        <v>77.6</v>
      </c>
      <c r="H146" s="12">
        <v>61.2</v>
      </c>
      <c r="I146" s="36">
        <f t="shared" si="10"/>
        <v>0.7886597938144331</v>
      </c>
      <c r="J146" s="43">
        <f>H146/H84</f>
        <v>0.00031490358393209615</v>
      </c>
      <c r="K146" s="65">
        <f t="shared" si="11"/>
        <v>2.7205882352941173</v>
      </c>
    </row>
    <row r="147" spans="1:11" s="4" customFormat="1" ht="160.5" customHeight="1">
      <c r="A147" s="57" t="s">
        <v>86</v>
      </c>
      <c r="B147" s="35" t="s">
        <v>109</v>
      </c>
      <c r="C147" s="8">
        <v>0</v>
      </c>
      <c r="D147" s="8">
        <v>0</v>
      </c>
      <c r="E147" s="36" t="e">
        <f t="shared" si="9"/>
        <v>#DIV/0!</v>
      </c>
      <c r="F147" s="38">
        <f>D147/D84</f>
        <v>0</v>
      </c>
      <c r="G147" s="8">
        <v>0</v>
      </c>
      <c r="H147" s="8">
        <v>0</v>
      </c>
      <c r="I147" s="36" t="e">
        <f t="shared" si="10"/>
        <v>#DIV/0!</v>
      </c>
      <c r="J147" s="38">
        <f>H147/H84</f>
        <v>0</v>
      </c>
      <c r="K147" s="65" t="e">
        <f t="shared" si="11"/>
        <v>#DIV/0!</v>
      </c>
    </row>
    <row r="148" spans="1:11" s="4" customFormat="1" ht="84" customHeight="1" thickBot="1">
      <c r="A148" s="39" t="s">
        <v>22</v>
      </c>
      <c r="B148" s="44" t="s">
        <v>191</v>
      </c>
      <c r="C148" s="40">
        <v>0</v>
      </c>
      <c r="D148" s="40">
        <v>0</v>
      </c>
      <c r="E148" s="41" t="e">
        <f t="shared" si="9"/>
        <v>#DIV/0!</v>
      </c>
      <c r="F148" s="42">
        <f>D148/D84</f>
        <v>0</v>
      </c>
      <c r="G148" s="40">
        <v>0</v>
      </c>
      <c r="H148" s="40">
        <v>0</v>
      </c>
      <c r="I148" s="41" t="e">
        <f t="shared" si="10"/>
        <v>#DIV/0!</v>
      </c>
      <c r="J148" s="42">
        <f>H148/H84</f>
        <v>0</v>
      </c>
      <c r="K148" s="65" t="e">
        <f t="shared" si="11"/>
        <v>#DIV/0!</v>
      </c>
    </row>
    <row r="149" spans="1:11" s="4" customFormat="1" ht="54.75" customHeight="1" thickBot="1">
      <c r="A149" s="58" t="s">
        <v>110</v>
      </c>
      <c r="B149" s="46" t="s">
        <v>192</v>
      </c>
      <c r="C149" s="12">
        <v>0</v>
      </c>
      <c r="D149" s="12">
        <v>0</v>
      </c>
      <c r="E149" s="36" t="e">
        <f t="shared" si="9"/>
        <v>#DIV/0!</v>
      </c>
      <c r="F149" s="43">
        <f>D149/D84</f>
        <v>0</v>
      </c>
      <c r="G149" s="12">
        <v>0</v>
      </c>
      <c r="H149" s="12">
        <v>0</v>
      </c>
      <c r="I149" s="36" t="e">
        <f t="shared" si="10"/>
        <v>#DIV/0!</v>
      </c>
      <c r="J149" s="43">
        <f>H149/H84</f>
        <v>0</v>
      </c>
      <c r="K149" s="65" t="e">
        <f t="shared" si="11"/>
        <v>#DIV/0!</v>
      </c>
    </row>
    <row r="150" spans="1:11" s="4" customFormat="1" ht="87" customHeight="1">
      <c r="A150" s="57" t="s">
        <v>71</v>
      </c>
      <c r="B150" s="37" t="s">
        <v>111</v>
      </c>
      <c r="C150" s="14">
        <f>C151+C152</f>
        <v>-32.2</v>
      </c>
      <c r="D150" s="14">
        <f>D151+D152</f>
        <v>-32.2</v>
      </c>
      <c r="E150" s="36">
        <f t="shared" si="9"/>
        <v>1</v>
      </c>
      <c r="F150" s="38">
        <f>D150/D84</f>
        <v>-0.0001469151692649816</v>
      </c>
      <c r="G150" s="14">
        <f>G151+G152</f>
        <v>-8</v>
      </c>
      <c r="H150" s="14">
        <f>H151+H152</f>
        <v>-8</v>
      </c>
      <c r="I150" s="36">
        <f t="shared" si="10"/>
        <v>1</v>
      </c>
      <c r="J150" s="38">
        <f>H150/H84</f>
        <v>-4.116386718066616E-05</v>
      </c>
      <c r="K150" s="65">
        <f t="shared" si="11"/>
        <v>4.025</v>
      </c>
    </row>
    <row r="151" spans="1:11" s="4" customFormat="1" ht="87" customHeight="1">
      <c r="A151" s="72" t="s">
        <v>126</v>
      </c>
      <c r="B151" s="73" t="s">
        <v>193</v>
      </c>
      <c r="C151" s="14">
        <v>0</v>
      </c>
      <c r="D151" s="14">
        <v>0</v>
      </c>
      <c r="E151" s="36" t="e">
        <f t="shared" si="9"/>
        <v>#DIV/0!</v>
      </c>
      <c r="F151" s="38">
        <f>D151/D84</f>
        <v>0</v>
      </c>
      <c r="G151" s="14">
        <v>0</v>
      </c>
      <c r="H151" s="14">
        <v>0</v>
      </c>
      <c r="I151" s="36" t="e">
        <f t="shared" si="10"/>
        <v>#DIV/0!</v>
      </c>
      <c r="J151" s="38">
        <f>H151/H84</f>
        <v>0</v>
      </c>
      <c r="K151" s="65" t="e">
        <f t="shared" si="11"/>
        <v>#DIV/0!</v>
      </c>
    </row>
    <row r="152" spans="1:11" s="4" customFormat="1" ht="61.5" customHeight="1">
      <c r="A152" s="39" t="s">
        <v>38</v>
      </c>
      <c r="B152" s="44" t="s">
        <v>194</v>
      </c>
      <c r="C152" s="59">
        <v>-32.2</v>
      </c>
      <c r="D152" s="60">
        <v>-32.2</v>
      </c>
      <c r="E152" s="41">
        <f t="shared" si="9"/>
        <v>1</v>
      </c>
      <c r="F152" s="42">
        <f>D152/D84</f>
        <v>-0.0001469151692649816</v>
      </c>
      <c r="G152" s="59">
        <v>-8</v>
      </c>
      <c r="H152" s="60">
        <v>-8</v>
      </c>
      <c r="I152" s="41">
        <f t="shared" si="10"/>
        <v>1</v>
      </c>
      <c r="J152" s="42">
        <f>H152/H84</f>
        <v>-4.116386718066616E-05</v>
      </c>
      <c r="K152" s="65">
        <f t="shared" si="11"/>
        <v>4.025</v>
      </c>
    </row>
    <row r="153" spans="1:11" s="4" customFormat="1" ht="27.75" customHeight="1">
      <c r="A153" s="61" t="s">
        <v>47</v>
      </c>
      <c r="B153" s="62"/>
      <c r="C153" s="63">
        <f>C84+C6</f>
        <v>365283.1</v>
      </c>
      <c r="D153" s="63">
        <f>D84+D6</f>
        <v>256977.90000000002</v>
      </c>
      <c r="E153" s="64">
        <f>D153/C153</f>
        <v>0.7035033923003831</v>
      </c>
      <c r="F153" s="64">
        <f>D153/D153</f>
        <v>1</v>
      </c>
      <c r="G153" s="63">
        <f>G84+G6</f>
        <v>328083.1</v>
      </c>
      <c r="H153" s="63">
        <f>H84+H6</f>
        <v>235735.69999999998</v>
      </c>
      <c r="I153" s="64">
        <f>H153/G153</f>
        <v>0.7185243616632493</v>
      </c>
      <c r="J153" s="64">
        <f>H153/H153</f>
        <v>1</v>
      </c>
      <c r="K153" s="65">
        <f t="shared" si="11"/>
        <v>1.0901102378638452</v>
      </c>
    </row>
  </sheetData>
  <sheetProtection/>
  <mergeCells count="6">
    <mergeCell ref="C4:F4"/>
    <mergeCell ref="G4:J4"/>
    <mergeCell ref="K4:K5"/>
    <mergeCell ref="A1:O1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2019-08-20T10:16:27Z</cp:lastPrinted>
  <dcterms:created xsi:type="dcterms:W3CDTF">2016-07-28T07:28:38Z</dcterms:created>
  <dcterms:modified xsi:type="dcterms:W3CDTF">2020-09-10T07:52:00Z</dcterms:modified>
  <cp:category/>
  <cp:version/>
  <cp:contentType/>
  <cp:contentStatus/>
</cp:coreProperties>
</file>